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A6D75934-4682-4A22-8443-EE0D907A43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สรุปผลงานผลเบิกจ่าย" sheetId="3" r:id="rId1"/>
  </sheets>
  <definedNames>
    <definedName name="_xlnm.Print_Titles" localSheetId="0">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3" l="1"/>
  <c r="E199" i="3"/>
  <c r="E111" i="3" l="1"/>
  <c r="E110" i="3"/>
  <c r="E109" i="3"/>
  <c r="E107" i="3"/>
  <c r="E106" i="3"/>
  <c r="E105" i="3"/>
  <c r="E103" i="3"/>
  <c r="E102" i="3"/>
  <c r="E101" i="3"/>
  <c r="D58" i="3" l="1"/>
  <c r="C58" i="3"/>
  <c r="E64" i="3"/>
  <c r="E60" i="3"/>
  <c r="E61" i="3"/>
  <c r="E62" i="3"/>
  <c r="E63" i="3"/>
  <c r="E19" i="3"/>
  <c r="E18" i="3"/>
  <c r="E17" i="3"/>
  <c r="E16" i="3"/>
  <c r="D14" i="3"/>
  <c r="C14" i="3"/>
  <c r="G49" i="3"/>
  <c r="G46" i="3"/>
  <c r="G197" i="3"/>
  <c r="G142" i="3"/>
  <c r="G93" i="3"/>
  <c r="G74" i="3"/>
  <c r="E38" i="3"/>
  <c r="E37" i="3"/>
  <c r="E36" i="3"/>
  <c r="E35" i="3"/>
  <c r="E34" i="3"/>
  <c r="E33" i="3"/>
  <c r="E32" i="3"/>
  <c r="E94" i="3"/>
  <c r="E150" i="3" l="1"/>
  <c r="E149" i="3"/>
  <c r="E148" i="3"/>
  <c r="E147" i="3"/>
  <c r="E146" i="3"/>
  <c r="E145" i="3"/>
  <c r="E144" i="3"/>
  <c r="D142" i="3"/>
  <c r="D151" i="3"/>
  <c r="E203" i="3"/>
  <c r="E195" i="3"/>
  <c r="E194" i="3"/>
  <c r="E193" i="3"/>
  <c r="E192" i="3"/>
  <c r="E175" i="3"/>
  <c r="E174" i="3"/>
  <c r="E173" i="3"/>
  <c r="E172" i="3"/>
  <c r="E161" i="3"/>
  <c r="E163" i="3"/>
  <c r="E160" i="3"/>
  <c r="E159" i="3"/>
  <c r="E158" i="3"/>
  <c r="E156" i="3"/>
  <c r="E155" i="3"/>
  <c r="E132" i="3"/>
  <c r="E131" i="3"/>
  <c r="E119" i="3"/>
  <c r="E118" i="3"/>
  <c r="D112" i="3"/>
  <c r="E121" i="3"/>
  <c r="E122" i="3"/>
  <c r="D168" i="3" l="1"/>
  <c r="E130" i="3" l="1"/>
  <c r="D176" i="3" l="1"/>
  <c r="D74" i="3"/>
  <c r="K187" i="3"/>
  <c r="K183" i="3"/>
  <c r="K180" i="3"/>
  <c r="D188" i="3"/>
  <c r="D187" i="3"/>
  <c r="E191" i="3"/>
  <c r="E190" i="3"/>
  <c r="E178" i="3"/>
  <c r="E166" i="3"/>
  <c r="E141" i="3"/>
  <c r="E140" i="3"/>
  <c r="E139" i="3"/>
  <c r="E138" i="3"/>
  <c r="E137" i="3"/>
  <c r="E136" i="3"/>
  <c r="E135" i="3"/>
  <c r="E129" i="3"/>
  <c r="E126" i="3"/>
  <c r="E99" i="3"/>
  <c r="E98" i="3"/>
  <c r="E97" i="3"/>
  <c r="E92" i="3"/>
  <c r="E90" i="3"/>
  <c r="E88" i="3"/>
  <c r="E84" i="3"/>
  <c r="E83" i="3"/>
  <c r="E86" i="3"/>
  <c r="E85" i="3"/>
  <c r="E82" i="3"/>
  <c r="E81" i="3"/>
  <c r="E48" i="3"/>
  <c r="E31" i="3"/>
  <c r="E30" i="3"/>
  <c r="C205" i="3" l="1"/>
  <c r="D205" i="3"/>
  <c r="B205" i="3"/>
  <c r="C201" i="3"/>
  <c r="D201" i="3"/>
  <c r="B201" i="3"/>
  <c r="C197" i="3"/>
  <c r="D197" i="3"/>
  <c r="B197" i="3"/>
  <c r="E188" i="3"/>
  <c r="E187" i="3"/>
  <c r="E185" i="3"/>
  <c r="C183" i="3"/>
  <c r="D183" i="3"/>
  <c r="B183" i="3"/>
  <c r="C180" i="3"/>
  <c r="D180" i="3"/>
  <c r="B180" i="3"/>
  <c r="C176" i="3"/>
  <c r="B176" i="3"/>
  <c r="C168" i="3"/>
  <c r="B168" i="3"/>
  <c r="E162" i="3"/>
  <c r="E153" i="3"/>
  <c r="D164" i="3"/>
  <c r="C164" i="3"/>
  <c r="C151" i="3"/>
  <c r="C142" i="3"/>
  <c r="C70" i="3"/>
  <c r="D70" i="3"/>
  <c r="C112" i="3"/>
  <c r="C93" i="3"/>
  <c r="E77" i="3"/>
  <c r="E76" i="3"/>
  <c r="D78" i="3"/>
  <c r="C78" i="3"/>
  <c r="C74" i="3"/>
  <c r="E69" i="3"/>
  <c r="E65" i="3"/>
  <c r="D67" i="3"/>
  <c r="C67" i="3"/>
  <c r="E56" i="3"/>
  <c r="E52" i="3"/>
  <c r="E51" i="3"/>
  <c r="D54" i="3"/>
  <c r="C54" i="3"/>
  <c r="D41" i="3"/>
  <c r="E41" i="3" s="1"/>
  <c r="D40" i="3"/>
  <c r="E40" i="3" s="1"/>
  <c r="D46" i="3"/>
  <c r="C46" i="3"/>
  <c r="D49" i="3"/>
  <c r="C49" i="3"/>
  <c r="C21" i="3"/>
  <c r="D21" i="3"/>
  <c r="B21" i="3"/>
  <c r="E25" i="3"/>
  <c r="E24" i="3"/>
  <c r="C28" i="3"/>
  <c r="D28" i="3"/>
  <c r="B28" i="3"/>
  <c r="C27" i="3"/>
  <c r="D27" i="3"/>
  <c r="B27" i="3"/>
  <c r="B14" i="3"/>
  <c r="E12" i="3"/>
  <c r="E11" i="3"/>
  <c r="D9" i="3"/>
  <c r="D8" i="3"/>
  <c r="C9" i="3"/>
  <c r="C8" i="3"/>
  <c r="E142" i="3" l="1"/>
  <c r="E54" i="3"/>
  <c r="E183" i="3"/>
  <c r="E21" i="3"/>
  <c r="E168" i="3"/>
  <c r="E14" i="3"/>
  <c r="E58" i="3"/>
  <c r="E46" i="3"/>
  <c r="E151" i="3"/>
  <c r="E164" i="3"/>
  <c r="E49" i="3"/>
  <c r="E74" i="3"/>
  <c r="E93" i="3"/>
  <c r="E176" i="3"/>
  <c r="E180" i="3"/>
  <c r="E27" i="3"/>
  <c r="E67" i="3"/>
  <c r="E78" i="3"/>
  <c r="E112" i="3"/>
  <c r="E201" i="3"/>
  <c r="E28" i="3"/>
  <c r="E197" i="3"/>
  <c r="E205" i="3"/>
  <c r="E9" i="3"/>
  <c r="E70" i="3"/>
  <c r="E8" i="3"/>
  <c r="K14" i="3" l="1"/>
  <c r="K176" i="3"/>
  <c r="K168" i="3"/>
  <c r="K164" i="3"/>
  <c r="K142" i="3"/>
  <c r="K133" i="3"/>
  <c r="K124" i="3"/>
  <c r="K112" i="3"/>
  <c r="K93" i="3"/>
  <c r="K78" i="3"/>
  <c r="K70" i="3"/>
  <c r="K67" i="3"/>
  <c r="K58" i="3"/>
  <c r="K49" i="3"/>
  <c r="K46" i="3"/>
  <c r="K40" i="3"/>
  <c r="K27" i="3"/>
  <c r="K21" i="3"/>
  <c r="K8" i="3"/>
  <c r="H212" i="3"/>
  <c r="H210" i="3"/>
  <c r="H209" i="3"/>
  <c r="H205" i="3"/>
  <c r="H201" i="3"/>
  <c r="H197" i="3"/>
  <c r="H187" i="3"/>
  <c r="H183" i="3"/>
  <c r="H180" i="3"/>
  <c r="H176" i="3"/>
  <c r="H168" i="3"/>
  <c r="H164" i="3"/>
  <c r="H151" i="3"/>
  <c r="H142" i="3"/>
  <c r="H93" i="3"/>
  <c r="H78" i="3"/>
  <c r="H74" i="3"/>
  <c r="H67" i="3"/>
  <c r="H58" i="3"/>
  <c r="H54" i="3"/>
  <c r="H49" i="3"/>
  <c r="H46" i="3"/>
  <c r="H40" i="3"/>
  <c r="H27" i="3"/>
  <c r="H21" i="3"/>
  <c r="H14" i="3"/>
  <c r="H8" i="3"/>
  <c r="G6" i="3"/>
  <c r="F6" i="3"/>
  <c r="J123" i="3"/>
  <c r="J6" i="3" s="1"/>
  <c r="I123" i="3"/>
  <c r="I6" i="3" s="1"/>
  <c r="E73" i="3"/>
  <c r="E72" i="3"/>
  <c r="E128" i="3"/>
  <c r="E127" i="3"/>
  <c r="E182" i="3"/>
  <c r="E171" i="3"/>
  <c r="E44" i="3"/>
  <c r="E43" i="3"/>
  <c r="E23" i="3"/>
  <c r="K6" i="3" l="1"/>
  <c r="K123" i="3"/>
  <c r="H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G49" authorId="0" shapeId="0" xr:uid="{52F8FBE6-EA64-4995-B2EC-2D6C044949C8}">
      <text>
        <r>
          <rPr>
            <b/>
            <sz val="11"/>
            <color indexed="81"/>
            <rFont val="Tahoma"/>
            <family val="2"/>
          </rPr>
          <t>dell:</t>
        </r>
        <r>
          <rPr>
            <sz val="11"/>
            <color indexed="81"/>
            <rFont val="Tahoma"/>
            <family val="2"/>
          </rPr>
          <t xml:space="preserve">
งบดำเนินงาน 7,212,184.49
เบิกแทนกัน 21,600</t>
        </r>
      </text>
    </comment>
  </commentList>
</comments>
</file>

<file path=xl/sharedStrings.xml><?xml version="1.0" encoding="utf-8"?>
<sst xmlns="http://schemas.openxmlformats.org/spreadsheetml/2006/main" count="983" uniqueCount="173">
  <si>
    <t>แผนงาน/โครงการ/กิจกรรม</t>
  </si>
  <si>
    <t>หน่วย</t>
  </si>
  <si>
    <t>งบประมาณตาม พรบ.</t>
  </si>
  <si>
    <t>งบประมาณกองทุนฯ</t>
  </si>
  <si>
    <t>แผนงาน</t>
  </si>
  <si>
    <t>ผลงาน</t>
  </si>
  <si>
    <t>ร้อยละ</t>
  </si>
  <si>
    <t>บาท</t>
  </si>
  <si>
    <t>ผลการเบิกจ่าย</t>
  </si>
  <si>
    <t/>
  </si>
  <si>
    <t>โครงการพัฒนาเกษตรกรรมยั่งยืน</t>
  </si>
  <si>
    <t>ขั้นตอนการดำเนินงาน</t>
  </si>
  <si>
    <t>โครงการระบบส่งเสริมเกษตรแบบแปลงใหญ่</t>
  </si>
  <si>
    <t>โครงการยกระดับคุณภาพมาตรฐานสินค้าเกษตร</t>
  </si>
  <si>
    <t>ราย</t>
  </si>
  <si>
    <t>โครงการยกระดับศักยภาพการพัฒนาสินค้าเกษตรชีวภาพ</t>
  </si>
  <si>
    <t>โครงการพัฒนาธุรกิจชุมชน</t>
  </si>
  <si>
    <t>โครงการจัดที่ดินเพื่อเกษตรกรรม</t>
  </si>
  <si>
    <t>ตำบล</t>
  </si>
  <si>
    <t>ไร่</t>
  </si>
  <si>
    <t>เรื่อง</t>
  </si>
  <si>
    <t>แห่ง</t>
  </si>
  <si>
    <t>แปลง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</si>
  <si>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</si>
  <si>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โครงการส่งเสริมการดำเนินงานอันเนื่องมาจากพระราชดำริ</t>
  </si>
  <si>
    <t>โครงการพัฒนาผู้แทนเกษตรกร</t>
  </si>
  <si>
    <t>โครงการพัฒนาเกษตรกรปราดเปรื่อง (Smart Farmer)</t>
  </si>
  <si>
    <t>โครงการส่งเสริมและพัฒนาอาชีพเพื่อแก้ไขปัญหาที่ดินทำกินของเกษตรกร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</si>
  <si>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</si>
  <si>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โครงการลดการเผาวัสดุเหลือใช้ทางการเกษตรในเขตปฏิรูปที่ดิน</t>
  </si>
  <si>
    <t xml:space="preserve">   สนับสนุนปัจจัยการผลิต</t>
  </si>
  <si>
    <t xml:space="preserve">   พื้นที่ที่ได้รับการส่งเสริมและเฝ้าระวังให้มีการลดการเผา</t>
  </si>
  <si>
    <t xml:space="preserve">   รวมอบรมเกษตรกร (นับผลงานเมื่ออบรมครบทั้ง 2 หลักสูตร)</t>
  </si>
  <si>
    <t>โครงการพัฒนาแหล่งน้ำและระบบกระจายน้ำในเขตปฏิรูปที่ดิน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</si>
  <si>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</si>
  <si>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</si>
  <si>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</si>
  <si>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</si>
  <si>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 xml:space="preserve">   ขุดสระน้ำพร้อมระบบส่งน้ำ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</si>
  <si>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</si>
  <si>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</si>
  <si>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งบประมาณได้รับ</t>
  </si>
  <si>
    <t>งบประมาณอนุมัติ</t>
  </si>
  <si>
    <t>กลุ่ม</t>
  </si>
  <si>
    <t>พื้นที่</t>
  </si>
  <si>
    <t>ฉบับ</t>
  </si>
  <si>
    <t xml:space="preserve">   การวางโครงหมุดหลักฐานแผนที่และปักหลักเขต</t>
  </si>
  <si>
    <t xml:space="preserve">   จัดทำแผนที่แนบท้ายพระราชกฤษฎีกาในพื้นที่ ส.ป.ก.</t>
  </si>
  <si>
    <t xml:space="preserve">   ประสาน/สำรวจพื้นที่/ประสานหน่วยงานที่เกี่ยวข้อง</t>
  </si>
  <si>
    <t xml:space="preserve">   สำรวจรังวัดด้วยระบบโครงข่ายดาวเทียมแบบจลน์ RTK GNSS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</si>
  <si>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</si>
  <si>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</si>
  <si>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</si>
  <si>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</si>
  <si>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</si>
  <si>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</si>
  <si>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</si>
  <si>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</si>
  <si>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</si>
  <si>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</si>
  <si>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 xml:space="preserve">   การจัดทำเขตที่ดินชุมชน (วงรอบชุมชนใหม่)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</si>
  <si>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</si>
  <si>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</si>
  <si>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กิจการสาธารณูปโภค/กิจการตามกฎกระทรวง - หนังสืออนุญาต</t>
  </si>
  <si>
    <t>ชุมชน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</si>
  <si>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</si>
  <si>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</si>
  <si>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1. กิจกรรมพัฒนาเกษตรกรรมยั่งยืนในเขตปฏิรูปที่ดิน</t>
  </si>
  <si>
    <t>5. กิจกรรมพัฒนาธุรกิจชุมชนในเขตปฏิรูปที่ดิน</t>
  </si>
  <si>
    <t>2. กิจกรรมตรวจรับรองสินค้าเกษตรในเขตปฏิรูปที่ดินตามมาตรฐาน GAP</t>
  </si>
  <si>
    <t>3. กิจกรรมยกระดับศักยภาพการพัฒนาสินค้าเกษตรชีวภาพ</t>
  </si>
  <si>
    <t>4. กิจกรรมส่งเสริมการเกษตรแบบแปลงใหญ่</t>
  </si>
  <si>
    <t>6. กิจกรรมพัฒนาตามแนวทางพระราชดำริ</t>
  </si>
  <si>
    <t>7. กิจกรรมพัฒนาและส่งเสริมศิลปหัตถกรรม</t>
  </si>
  <si>
    <t>8. กิจกรรมพัฒนาผู้แทนเกษตรกรในเขตปฏิรูปที่ดิน</t>
  </si>
  <si>
    <t>9. กิจกรรมพัฒนาเกษตรกรปราดเปรื่องในเขตปฏิรูปที่ดิน</t>
  </si>
  <si>
    <t>10. กิจกรรมแผนที่แปลงที่ดินตามมาตรฐาน RTK GNSS Network</t>
  </si>
  <si>
    <t>11. กิจกรรมตรวจสอบมาตรฐานการสำรวจรังวัดและจัดทำระวางแผนที่ ตามระเบียบ กมร.</t>
  </si>
  <si>
    <t>12. กิจกรรมศูนย์บริการประชาชน</t>
  </si>
  <si>
    <t>13. กิจกรรมตรวจสอบที่ดิน</t>
  </si>
  <si>
    <t>14. กิจกรรมจัดที่ดิน (ที่เกษตรกรรม)</t>
  </si>
  <si>
    <t>15. กิจกรรมจัดที่ดินชุมชน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</si>
  <si>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</si>
  <si>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</si>
  <si>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 16.2 บริหารจัดการที่ดินเอกชน (7 กิจกรรม)</t>
  </si>
  <si>
    <t>17. กิจกรรมสำรวจและออกแบบโครงสร้างพื้นฐานในเขตปฏิรูปที่ดิน</t>
  </si>
  <si>
    <t>18. กิจกรรมปรับปรุงหนังสืออนุญาตให้เข้าทำประโยชน์ในเขตปฏิรูปที่ดิน (ส.ป.ก.4-01) เป็นโฉนดเพื่อการเกษตร</t>
  </si>
  <si>
    <t>19. กิจกรรมการดำเนินงานตามกระบวนการอุทธรณ์คำสั่งทางปกครองในการปฏิรูปที่ดิน</t>
  </si>
  <si>
    <t>21. กิจกรรมบริหารจัดการพื้นที่ที่ดินแปลงรวม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</si>
  <si>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</si>
  <si>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>23. กิจกรรมสำรวจวางโครงหมุดหลักฐานแผนที่และปักหลักเขต</t>
  </si>
  <si>
    <t>24. กิจกรรมลดการเผาวัสดุเหลือใช้ทางการเกษตรในเขตปฏิรูปที่ดิน</t>
  </si>
  <si>
    <t>25. กิจกรรมพัฒนาแหล่งน้ำและระบบกระจายน้ำในเขตปฏิรูปที่ดิน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</si>
  <si>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</si>
  <si>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>27. กิจกรรมขุดสระน้ำพร้อมระบบส่งน้ำ</t>
  </si>
  <si>
    <t>รายการค่าใช้จ่ายบุคลากรภาครัฐ</t>
  </si>
  <si>
    <t>กิจกรรมบริหารจัดการ</t>
  </si>
  <si>
    <t>ผลผลิตด้านการปฏิรูปที่ดินเพื่อเกษตรกรรม</t>
  </si>
  <si>
    <t>รายงานสรุปภาพรวมผลการดำเนินงาน - ผลการใช้จ่ายงบประมาณ ประจำปีงบประมาณ 2568</t>
  </si>
  <si>
    <t>ผลการใช้จ่าย</t>
  </si>
  <si>
    <t>รวมทั้งสิ้น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</si>
  <si>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</si>
  <si>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</si>
  <si>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 xml:space="preserve">   อบรมกลุ่มเกษตรกร</t>
  </si>
  <si>
    <t xml:space="preserve">   จัดทำโรงอบพลังงานแสงอาทิตย์</t>
  </si>
  <si>
    <t xml:space="preserve">   อบรมวิสาหกิจชุมชน สหกรณ์การเกษตร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</si>
  <si>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</si>
  <si>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</si>
  <si>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 xml:space="preserve">   อบรมผู้แทนเกษตรกร</t>
  </si>
  <si>
    <t xml:space="preserve">   จำนวนผู้รับบริการ</t>
  </si>
  <si>
    <t xml:space="preserve">   จำนวนตำบลที่ออก Mobile Unit</t>
  </si>
  <si>
    <t xml:space="preserve">   กรณีปกติ</t>
  </si>
  <si>
    <t xml:space="preserve">   กรณีผิดปกติ</t>
  </si>
  <si>
    <t xml:space="preserve">   การใช้ที่ดินผิดวัตถุประสงค์ตรวจโดยภาพถ่ายทางอากาศ/ดาวเทียม (สผส.ตรวจ)</t>
  </si>
  <si>
    <t xml:space="preserve">        สรุปผลการตรวจสอบ</t>
  </si>
  <si>
    <t xml:space="preserve">        สรุปผลการตรวจสอบการถือครอง</t>
  </si>
  <si>
    <t xml:space="preserve">        สรุปผลการพิจารณาของอนุกรรมการกลั่นกรองฯ</t>
  </si>
  <si>
    <t xml:space="preserve">        ผลการลงพื้นที่หาข้อมูลเบื้องต้นจากผู้ที่น่าเชื่อถือได้</t>
  </si>
  <si>
    <t xml:space="preserve">    การใช้ที่ดินผิดวัตถุประสงค์ตรวจโดยภาพถ่ายทางอากาศ/ดาวเทียม (ส.ป.ก.จังหวัด ตรวจ)</t>
  </si>
  <si>
    <t xml:space="preserve">   รับคำเสนอขาย/ตรวจสอบความถูกต้องหนังสือแสดงสิทธิในที่ดิน</t>
  </si>
  <si>
    <t>แผนงาน-ผลงาน</t>
  </si>
  <si>
    <t xml:space="preserve">   ตรวจสอบสภาพพื้นที่ แปลงที่ดิน การทำประโยชน์/ต่อรองราคา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</si>
  <si>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</si>
  <si>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</si>
  <si>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</si>
  <si>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     - หนังสืออนุญาต (ส.ป.ก.4-31 ก./ส.ป.ก. 4-145)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</si>
  <si>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</si>
  <si>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</si>
  <si>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ยื่นคำขอ (Link ServiceCenter)</t>
  </si>
  <si>
    <t xml:space="preserve">   จัดทำประกาศ (Link ServiceCenter)</t>
  </si>
  <si>
    <t xml:space="preserve">   จัดทำโฉนดเพื่อการเกษตรแล้วเสร็จ (Link ALRO Land Online)</t>
  </si>
  <si>
    <t xml:space="preserve">       - ผ่าน</t>
  </si>
  <si>
    <t xml:space="preserve">       - ไม่ผ่าน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</si>
  <si>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</si>
  <si>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</si>
  <si>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</si>
  <si>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1 การจัดทำสรุปและทบทวนแผนชุมชน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</si>
  <si>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</si>
  <si>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</si>
  <si>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 xml:space="preserve">   ครัวเรือนเกษตรได้รับประโยชน์จากการลดการเผาในพื้นที่เกษตรกรรม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</si>
  <si>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</si>
  <si>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</si>
  <si>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</si>
  <si>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</si>
  <si>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</si>
  <si>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</si>
  <si>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</si>
  <si>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กม.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</si>
  <si>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</si>
  <si>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</si>
  <si>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</si>
  <si>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</si>
  <si>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ข้อมูล ณ วันที่ 28 กุมภาพันธ์ 2568</t>
  </si>
  <si>
    <r>
      <t xml:space="preserve">   ตรวจเกษตรกร </t>
    </r>
    <r>
      <rPr>
        <sz val="16"/>
        <rFont val="TH Sarabun New"/>
        <family val="2"/>
      </rPr>
      <t>(Link ServiceCenter)</t>
    </r>
  </si>
  <si>
    <r>
      <t xml:space="preserve">   ตรวจแปลง </t>
    </r>
    <r>
      <rPr>
        <sz val="16"/>
        <rFont val="TH Sarabun New"/>
        <family val="2"/>
      </rPr>
      <t>(Link ServiceCenter)</t>
    </r>
  </si>
  <si>
    <t xml:space="preserve">   รวม อบรมเกษตรกร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</si>
  <si>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</si>
  <si>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</si>
  <si>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</si>
  <si>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r>
      <t xml:space="preserve">   </t>
    </r>
    <r>
      <rPr>
        <b/>
        <sz val="16"/>
        <rFont val="TH Sarabun New"/>
      </rPr>
      <t>รวม</t>
    </r>
    <r>
      <rPr>
        <sz val="16"/>
        <rFont val="TH Sarabun New"/>
        <family val="2"/>
      </rPr>
      <t xml:space="preserve"> ดำเนินการโดยส่วนกลาง</t>
    </r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</si>
  <si>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</si>
  <si>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</si>
  <si>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</si>
  <si>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</si>
  <si>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</si>
  <si>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</si>
  <si>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</si>
  <si>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</si>
  <si>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</si>
  <si>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r>
      <t xml:space="preserve">   รวม</t>
    </r>
    <r>
      <rPr>
        <sz val="16"/>
        <rFont val="TH Sarabun New"/>
      </rPr>
      <t xml:space="preserve"> (Link ALRO Land)</t>
    </r>
  </si>
  <si>
    <r>
      <t xml:space="preserve">   จัดที่ดินรอบแรก X-Ray , Code 0-3 </t>
    </r>
    <r>
      <rPr>
        <sz val="16"/>
        <rFont val="TH Sarabun New"/>
      </rPr>
      <t>(Link ALRO Land)</t>
    </r>
  </si>
  <si>
    <r>
      <t xml:space="preserve">   จัดที่ดินแทนที่ แบ่งแปลง </t>
    </r>
    <r>
      <rPr>
        <sz val="16"/>
        <rFont val="TH Sarabun New"/>
      </rPr>
      <t>(Link ALRO Land)</t>
    </r>
  </si>
  <si>
    <r>
      <t xml:space="preserve">   จัดที่ดินแทนที่ เต็มแปลง </t>
    </r>
    <r>
      <rPr>
        <sz val="16"/>
        <rFont val="TH Sarabun New"/>
      </rPr>
      <t>(Link ALRO Land)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</si>
</sst>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ß&quot;* #,##0_-;\-&quot;ß&quot;* #,##0_-;_-&quot;ß&quot;* &quot;-&quot;_-;_-@_-"/>
    <numFmt numFmtId="165" formatCode="_-* #,##0_-;\-* #,##0_-;_-* &quot;-&quot;_-;_-@_-"/>
    <numFmt numFmtId="166" formatCode="_-&quot;ß&quot;* #,##0.00_-;\-&quot;ß&quot;* #,##0.00_-;_-&quot;ß&quot;* &quot;-&quot;??_-;_-@_-"/>
    <numFmt numFmtId="167" formatCode="_-* #,##0.00_-;\-* #,##0.00_-;_-* &quot;-&quot;??_-;_-@_-"/>
    <numFmt numFmtId="168" formatCode="[$-101007F]#,##0.00;\-#,##0.00"/>
    <numFmt numFmtId="169" formatCode="[$-1010000]#,##0.00;\-#,##0.00"/>
    <numFmt numFmtId="170" formatCode="[$-1010000]#,##0;\-#,##0.00"/>
    <numFmt numFmtId="171" formatCode="_-* #,##0_-;\-* #,##0.00_-;_-* &quot;-&quot;??_-;_-@_-"/>
    <numFmt numFmtId="172" formatCode="_-* #,##0_-;\-* #,##0_-;_-* &quot;-&quot;??_-;_-@_-"/>
    <numFmt numFmtId="173" formatCode="_-* #,##0.00_-;\-* #,##0.000_-;_-* &quot;-&quot;??_-;_-@_-"/>
    <numFmt numFmtId="174" formatCode="_-* #,##0.00_-;\-* #,##0.0000_-;_-* &quot;-&quot;??_-;_-@_-"/>
  </numFmts>
  <fonts count="14">
    <font>
      <sz val="11"/>
      <color rgb="FF000000"/>
      <name val="DejaVu Sans"/>
      <family val="2"/>
    </font>
    <font>
      <sz val="10"/>
      <name val="Arial"/>
      <family val="2"/>
    </font>
    <font>
      <u/>
      <sz val="11"/>
      <color rgb="FF0000FF"/>
      <name val="DejaVu Sans"/>
      <family val="2"/>
    </font>
    <font>
      <b/>
      <sz val="16"/>
      <name val="TH Sarabun New"/>
      <family val="2"/>
    </font>
    <font>
      <sz val="16"/>
      <name val="TH Sarabun New"/>
      <family val="2"/>
    </font>
    <font>
      <sz val="11"/>
      <name val="TH Sarabun New"/>
      <family val="2"/>
    </font>
    <font>
      <u/>
      <sz val="16"/>
      <name val="TH Sarabun New"/>
      <family val="2"/>
    </font>
    <font>
      <b/>
      <sz val="11"/>
      <name val="TH Sarabun New"/>
      <family val="2"/>
    </font>
    <font>
      <b/>
      <sz val="20"/>
      <name val="TH Sarabun New"/>
      <family val="2"/>
    </font>
    <font>
      <sz val="14"/>
      <name val="TH Sarabun New"/>
      <family val="2"/>
    </font>
    <font>
      <b/>
      <sz val="16"/>
      <name val="TH Sarabun New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6"/>
      <name val="TH Sarabun New"/>
    </font>
  </fonts>
  <fills count="12">
    <fill>
      <patternFill patternType="none"/>
    </fill>
    <fill>
      <patternFill patternType="gray125"/>
    </fill>
    <fill>
      <patternFill patternType="solid">
        <fgColor rgb="FF548135"/>
        <bgColor indexed="64"/>
      </patternFill>
    </fill>
    <fill>
      <patternFill patternType="solid">
        <fgColor rgb="FFFCFAB0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rgb="FFF1A983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AE6F6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5E2D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wrapText="1"/>
    </xf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82">
    <xf numFmtId="0" fontId="0" fillId="0" borderId="0" xfId="0" applyAlignment="1">
      <alignment wrapText="1" readingOrder="1"/>
    </xf>
    <xf numFmtId="0" fontId="3" fillId="4" borderId="2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center" vertical="top" wrapText="1" readingOrder="1"/>
    </xf>
    <xf numFmtId="0" fontId="4" fillId="4" borderId="3" xfId="0" applyFont="1" applyFill="1" applyBorder="1" applyAlignment="1">
      <alignment horizontal="right" vertical="center" wrapText="1" readingOrder="1"/>
    </xf>
    <xf numFmtId="0" fontId="4" fillId="4" borderId="4" xfId="0" applyFont="1" applyFill="1" applyBorder="1" applyAlignment="1">
      <alignment horizontal="right" vertical="center" wrapText="1" readingOrder="1"/>
    </xf>
    <xf numFmtId="0" fontId="5" fillId="0" borderId="0" xfId="0" applyFont="1" applyAlignment="1">
      <alignment wrapText="1" readingOrder="1"/>
    </xf>
    <xf numFmtId="0" fontId="4" fillId="8" borderId="1" xfId="0" applyFont="1" applyFill="1" applyBorder="1" applyAlignment="1">
      <alignment horizontal="left" vertical="top" wrapText="1" readingOrder="1"/>
    </xf>
    <xf numFmtId="0" fontId="4" fillId="8" borderId="1" xfId="0" applyFont="1" applyFill="1" applyBorder="1" applyAlignment="1">
      <alignment horizontal="center" vertical="top" wrapText="1" readingOrder="1"/>
    </xf>
    <xf numFmtId="0" fontId="4" fillId="8" borderId="1" xfId="0" applyFont="1" applyFill="1" applyBorder="1" applyAlignment="1">
      <alignment horizontal="right" vertical="center" wrapText="1" readingOrder="1"/>
    </xf>
    <xf numFmtId="171" fontId="4" fillId="8" borderId="1" xfId="0" applyNumberFormat="1" applyFont="1" applyFill="1" applyBorder="1" applyAlignment="1">
      <alignment horizontal="right" vertical="center" wrapText="1" readingOrder="1"/>
    </xf>
    <xf numFmtId="167" fontId="4" fillId="8" borderId="1" xfId="0" applyNumberFormat="1" applyFont="1" applyFill="1" applyBorder="1" applyAlignment="1">
      <alignment horizontal="right" vertical="center" wrapText="1" readingOrder="1"/>
    </xf>
    <xf numFmtId="168" fontId="4" fillId="8" borderId="1" xfId="0" applyNumberFormat="1" applyFont="1" applyFill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horizontal="center" vertical="top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left" vertical="top" wrapText="1" readingOrder="1"/>
    </xf>
    <xf numFmtId="170" fontId="4" fillId="0" borderId="1" xfId="0" applyNumberFormat="1" applyFont="1" applyBorder="1" applyAlignment="1">
      <alignment horizontal="right" vertical="center" wrapText="1" readingOrder="1"/>
    </xf>
    <xf numFmtId="171" fontId="4" fillId="0" borderId="1" xfId="0" applyNumberFormat="1" applyFont="1" applyBorder="1" applyAlignment="1">
      <alignment horizontal="right" vertical="center" wrapText="1" readingOrder="1"/>
    </xf>
    <xf numFmtId="167" fontId="4" fillId="0" borderId="1" xfId="0" applyNumberFormat="1" applyFont="1" applyBorder="1" applyAlignment="1">
      <alignment horizontal="right" vertical="center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horizontal="right" vertical="center" wrapText="1" readingOrder="1"/>
    </xf>
    <xf numFmtId="0" fontId="3" fillId="4" borderId="4" xfId="0" applyFont="1" applyFill="1" applyBorder="1" applyAlignment="1">
      <alignment horizontal="right" vertical="center" wrapText="1" readingOrder="1"/>
    </xf>
    <xf numFmtId="0" fontId="7" fillId="0" borderId="0" xfId="0" applyFont="1" applyAlignment="1">
      <alignment wrapText="1" readingOrder="1"/>
    </xf>
    <xf numFmtId="170" fontId="4" fillId="8" borderId="1" xfId="0" applyNumberFormat="1" applyFont="1" applyFill="1" applyBorder="1" applyAlignment="1">
      <alignment horizontal="right" vertical="center" wrapText="1" readingOrder="1"/>
    </xf>
    <xf numFmtId="172" fontId="4" fillId="8" borderId="1" xfId="0" applyNumberFormat="1" applyFont="1" applyFill="1" applyBorder="1" applyAlignment="1">
      <alignment horizontal="right" vertical="center" wrapText="1" readingOrder="1"/>
    </xf>
    <xf numFmtId="165" fontId="4" fillId="8" borderId="1" xfId="0" applyNumberFormat="1" applyFont="1" applyFill="1" applyBorder="1" applyAlignment="1">
      <alignment horizontal="center" vertical="top" wrapText="1" readingOrder="1"/>
    </xf>
    <xf numFmtId="171" fontId="4" fillId="8" borderId="1" xfId="0" applyNumberFormat="1" applyFont="1" applyFill="1" applyBorder="1" applyAlignment="1">
      <alignment horizontal="right" vertical="top" wrapText="1" readingOrder="1"/>
    </xf>
    <xf numFmtId="168" fontId="4" fillId="8" borderId="1" xfId="0" applyNumberFormat="1" applyFont="1" applyFill="1" applyBorder="1" applyAlignment="1">
      <alignment horizontal="right" vertical="top" wrapText="1" readingOrder="1"/>
    </xf>
    <xf numFmtId="167" fontId="4" fillId="8" borderId="1" xfId="0" applyNumberFormat="1" applyFont="1" applyFill="1" applyBorder="1" applyAlignment="1">
      <alignment horizontal="right" vertical="top" wrapText="1" readingOrder="1"/>
    </xf>
    <xf numFmtId="0" fontId="3" fillId="11" borderId="1" xfId="0" applyFont="1" applyFill="1" applyBorder="1" applyAlignment="1">
      <alignment horizontal="left" vertical="top" wrapText="1" readingOrder="1"/>
    </xf>
    <xf numFmtId="0" fontId="4" fillId="11" borderId="1" xfId="0" applyFont="1" applyFill="1" applyBorder="1" applyAlignment="1">
      <alignment horizontal="center" vertical="top" wrapText="1" readingOrder="1"/>
    </xf>
    <xf numFmtId="0" fontId="4" fillId="11" borderId="1" xfId="0" applyFont="1" applyFill="1" applyBorder="1" applyAlignment="1">
      <alignment horizontal="right" vertical="center" wrapText="1" readingOrder="1"/>
    </xf>
    <xf numFmtId="3" fontId="4" fillId="0" borderId="1" xfId="0" applyNumberFormat="1" applyFont="1" applyBorder="1" applyAlignment="1">
      <alignment horizontal="right" vertical="center" wrapText="1" readingOrder="1"/>
    </xf>
    <xf numFmtId="4" fontId="4" fillId="0" borderId="1" xfId="0" applyNumberFormat="1" applyFont="1" applyBorder="1" applyAlignment="1">
      <alignment horizontal="right" vertical="center" wrapText="1" readingOrder="1"/>
    </xf>
    <xf numFmtId="170" fontId="4" fillId="11" borderId="1" xfId="0" applyNumberFormat="1" applyFont="1" applyFill="1" applyBorder="1" applyAlignment="1">
      <alignment horizontal="right" vertical="center" wrapText="1" readingOrder="1"/>
    </xf>
    <xf numFmtId="171" fontId="4" fillId="11" borderId="1" xfId="0" applyNumberFormat="1" applyFont="1" applyFill="1" applyBorder="1" applyAlignment="1">
      <alignment horizontal="right" vertical="center" wrapText="1" readingOrder="1"/>
    </xf>
    <xf numFmtId="167" fontId="4" fillId="11" borderId="1" xfId="0" applyNumberFormat="1" applyFont="1" applyFill="1" applyBorder="1" applyAlignment="1">
      <alignment horizontal="right" vertical="center" wrapText="1" readingOrder="1"/>
    </xf>
    <xf numFmtId="0" fontId="4" fillId="11" borderId="1" xfId="0" applyFont="1" applyFill="1" applyBorder="1" applyAlignment="1">
      <alignment horizontal="left" vertical="top" wrapText="1" readingOrder="1"/>
    </xf>
    <xf numFmtId="0" fontId="4" fillId="9" borderId="1" xfId="0" applyFont="1" applyFill="1" applyBorder="1" applyAlignment="1">
      <alignment horizontal="left" vertical="top" wrapText="1" readingOrder="1"/>
    </xf>
    <xf numFmtId="0" fontId="4" fillId="9" borderId="1" xfId="0" applyFont="1" applyFill="1" applyBorder="1" applyAlignment="1">
      <alignment horizontal="center" vertical="top" wrapText="1" readingOrder="1"/>
    </xf>
    <xf numFmtId="168" fontId="4" fillId="9" borderId="1" xfId="0" applyNumberFormat="1" applyFont="1" applyFill="1" applyBorder="1" applyAlignment="1">
      <alignment horizontal="right" vertical="center" wrapText="1" readingOrder="1"/>
    </xf>
    <xf numFmtId="167" fontId="4" fillId="9" borderId="1" xfId="0" applyNumberFormat="1" applyFont="1" applyFill="1" applyBorder="1" applyAlignment="1">
      <alignment horizontal="right" vertical="center" wrapText="1" readingOrder="1"/>
    </xf>
    <xf numFmtId="173" fontId="4" fillId="0" borderId="1" xfId="0" applyNumberFormat="1" applyFont="1" applyBorder="1" applyAlignment="1">
      <alignment horizontal="right" vertical="center" wrapText="1" readingOrder="1"/>
    </xf>
    <xf numFmtId="174" fontId="4" fillId="0" borderId="1" xfId="0" applyNumberFormat="1" applyFont="1" applyBorder="1" applyAlignment="1">
      <alignment horizontal="right" vertical="center" wrapText="1" readingOrder="1"/>
    </xf>
    <xf numFmtId="170" fontId="4" fillId="0" borderId="1" xfId="0" applyNumberFormat="1" applyFont="1" applyBorder="1" applyAlignment="1">
      <alignment horizontal="right" vertical="top" wrapText="1" readingOrder="1"/>
    </xf>
    <xf numFmtId="171" fontId="4" fillId="0" borderId="1" xfId="0" applyNumberFormat="1" applyFont="1" applyBorder="1" applyAlignment="1">
      <alignment horizontal="right" vertical="top" wrapText="1" readingOrder="1"/>
    </xf>
    <xf numFmtId="167" fontId="4" fillId="0" borderId="1" xfId="0" applyNumberFormat="1" applyFont="1" applyBorder="1" applyAlignment="1">
      <alignment horizontal="right" vertical="top" wrapText="1" readingOrder="1"/>
    </xf>
    <xf numFmtId="0" fontId="4" fillId="0" borderId="1" xfId="0" applyFont="1" applyBorder="1" applyAlignment="1">
      <alignment horizontal="righ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4" fillId="8" borderId="1" xfId="0" applyFont="1" applyFill="1" applyBorder="1" applyAlignment="1">
      <alignment horizontal="right" vertical="top" wrapText="1" readingOrder="1"/>
    </xf>
    <xf numFmtId="0" fontId="8" fillId="0" borderId="0" xfId="0" applyFont="1" applyAlignment="1">
      <alignment wrapText="1" readingOrder="1"/>
    </xf>
    <xf numFmtId="0" fontId="3" fillId="6" borderId="1" xfId="0" applyFont="1" applyFill="1" applyBorder="1" applyAlignment="1">
      <alignment horizontal="center" vertical="center" wrapText="1" readingOrder="1"/>
    </xf>
    <xf numFmtId="0" fontId="3" fillId="7" borderId="1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center" wrapText="1" readingOrder="1"/>
    </xf>
    <xf numFmtId="0" fontId="4" fillId="10" borderId="1" xfId="0" applyFont="1" applyFill="1" applyBorder="1" applyAlignment="1">
      <alignment horizontal="center" vertical="top" wrapText="1" readingOrder="1"/>
    </xf>
    <xf numFmtId="0" fontId="4" fillId="10" borderId="1" xfId="0" applyFont="1" applyFill="1" applyBorder="1" applyAlignment="1">
      <alignment horizontal="right" vertical="center" wrapText="1" readingOrder="1"/>
    </xf>
    <xf numFmtId="168" fontId="3" fillId="10" borderId="1" xfId="0" applyNumberFormat="1" applyFont="1" applyFill="1" applyBorder="1" applyAlignment="1">
      <alignment horizontal="right" vertical="center" wrapText="1" readingOrder="1"/>
    </xf>
    <xf numFmtId="167" fontId="3" fillId="10" borderId="1" xfId="0" applyNumberFormat="1" applyFont="1" applyFill="1" applyBorder="1" applyAlignment="1">
      <alignment horizontal="right" vertical="center" wrapText="1" readingOrder="1"/>
    </xf>
    <xf numFmtId="172" fontId="9" fillId="0" borderId="0" xfId="0" applyNumberFormat="1" applyFont="1" applyAlignment="1">
      <alignment wrapText="1" readingOrder="1"/>
    </xf>
    <xf numFmtId="168" fontId="4" fillId="4" borderId="3" xfId="0" applyNumberFormat="1" applyFont="1" applyFill="1" applyBorder="1" applyAlignment="1">
      <alignment horizontal="right" vertical="center" wrapText="1" readingOrder="1"/>
    </xf>
    <xf numFmtId="168" fontId="4" fillId="4" borderId="4" xfId="0" applyNumberFormat="1" applyFont="1" applyFill="1" applyBorder="1" applyAlignment="1">
      <alignment horizontal="right" vertical="center" wrapText="1" readingOrder="1"/>
    </xf>
    <xf numFmtId="169" fontId="4" fillId="0" borderId="1" xfId="0" applyNumberFormat="1" applyFont="1" applyBorder="1" applyAlignment="1">
      <alignment horizontal="right" vertical="center" wrapText="1" readingOrder="1"/>
    </xf>
    <xf numFmtId="0" fontId="4" fillId="8" borderId="5" xfId="0" applyFont="1" applyFill="1" applyBorder="1" applyAlignment="1">
      <alignment vertical="top" wrapText="1" readingOrder="1"/>
    </xf>
    <xf numFmtId="0" fontId="5" fillId="0" borderId="0" xfId="0" applyFont="1" applyAlignment="1">
      <alignment vertical="top" wrapText="1" readingOrder="1"/>
    </xf>
    <xf numFmtId="172" fontId="4" fillId="8" borderId="1" xfId="0" applyNumberFormat="1" applyFont="1" applyFill="1" applyBorder="1" applyAlignment="1">
      <alignment horizontal="center" vertical="top" wrapText="1" readingOrder="1"/>
    </xf>
    <xf numFmtId="2" fontId="4" fillId="0" borderId="1" xfId="0" applyNumberFormat="1" applyFont="1" applyBorder="1" applyAlignment="1">
      <alignment horizontal="right" vertical="center" wrapText="1" readingOrder="1"/>
    </xf>
    <xf numFmtId="165" fontId="4" fillId="8" borderId="1" xfId="0" applyNumberFormat="1" applyFont="1" applyFill="1" applyBorder="1" applyAlignment="1">
      <alignment horizontal="right" vertical="center" wrapText="1" readingOrder="1"/>
    </xf>
    <xf numFmtId="165" fontId="4" fillId="8" borderId="1" xfId="0" applyNumberFormat="1" applyFont="1" applyFill="1" applyBorder="1" applyAlignment="1">
      <alignment horizontal="right" vertical="top" wrapText="1" readingOrder="1"/>
    </xf>
    <xf numFmtId="173" fontId="4" fillId="8" borderId="1" xfId="0" applyNumberFormat="1" applyFont="1" applyFill="1" applyBorder="1" applyAlignment="1">
      <alignment horizontal="right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4" fillId="0" borderId="4" xfId="0" applyFont="1" applyBorder="1" applyAlignment="1">
      <alignment horizontal="right" vertical="center" wrapText="1" readingOrder="1"/>
    </xf>
    <xf numFmtId="0" fontId="10" fillId="0" borderId="1" xfId="0" applyFont="1" applyBorder="1" applyAlignment="1">
      <alignment horizontal="left" vertical="top" wrapText="1" readingOrder="1"/>
    </xf>
    <xf numFmtId="0" fontId="8" fillId="0" borderId="0" xfId="0" applyFont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5" borderId="1" xfId="0" applyFont="1" applyFill="1" applyBorder="1" applyAlignment="1">
      <alignment horizontal="center" vertical="center" wrapText="1" readingOrder="1"/>
    </xf>
    <xf numFmtId="0" fontId="3" fillId="4" borderId="2" xfId="0" applyFont="1" applyFill="1" applyBorder="1" applyAlignment="1">
      <alignment horizontal="left" vertical="top" wrapText="1" readingOrder="1"/>
    </xf>
    <xf numFmtId="0" fontId="3" fillId="4" borderId="3" xfId="0" applyFont="1" applyFill="1" applyBorder="1" applyAlignment="1">
      <alignment horizontal="left" vertical="top" wrapText="1" readingOrder="1"/>
    </xf>
    <xf numFmtId="0" fontId="3" fillId="4" borderId="4" xfId="0" applyFont="1" applyFill="1" applyBorder="1" applyAlignment="1">
      <alignment horizontal="left" vertical="top" wrapText="1" readingOrder="1"/>
    </xf>
    <xf numFmtId="0" fontId="4" fillId="0" borderId="0" xfId="0" applyFont="1" applyAlignment="1">
      <alignment horizontal="right" vertical="center" wrapText="1" readingOrder="1"/>
    </xf>
    <xf numFmtId="0" fontId="3" fillId="7" borderId="1" xfId="0" applyFont="1" applyFill="1" applyBorder="1" applyAlignment="1">
      <alignment horizontal="center" vertical="center" wrapText="1" readingOrder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Percent" xfId="1" xr:uid="{00000000-0005-0000-0000-000001000000}"/>
  </cellStyles>
  <dxfs count="0"/>
  <tableStyles count="0" defaultTableStyle="TableStyleMedium9" defaultPivotStyle="PivotStyleLight16"/>
  <colors>
    <mruColors>
      <color rgb="FFE5E2D3"/>
      <color rgb="FF006600"/>
      <color rgb="FFE7FFE7"/>
      <color rgb="FFF3FFF3"/>
      <color rgb="FFFFFFE5"/>
      <color rgb="FFFFFFCC"/>
      <color rgb="FFCCFFCC"/>
      <color rgb="FFCC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</xdr:colOff>
      <xdr:row>0</xdr:row>
      <xdr:rowOff>27214</xdr:rowOff>
    </xdr:from>
    <xdr:to>
      <xdr:col>0</xdr:col>
      <xdr:colOff>816428</xdr:colOff>
      <xdr:row>0</xdr:row>
      <xdr:rowOff>775607</xdr:rowOff>
    </xdr:to>
    <xdr:pic>
      <xdr:nvPicPr>
        <xdr:cNvPr id="2" name="logo">
          <a:extLst>
            <a:ext uri="{FF2B5EF4-FFF2-40B4-BE49-F238E27FC236}">
              <a16:creationId xmlns:a16="http://schemas.microsoft.com/office/drawing/2014/main" id="{65A39C83-0D9D-40F0-B736-A8A3AD513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5" y="27214"/>
          <a:ext cx="748393" cy="748393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F83F6-3CF9-4727-A7E1-BF6FDB721E14}">
  <sheetPr>
    <pageSetUpPr fitToPage="1"/>
  </sheetPr>
  <dimension ref="A1:M212"/>
  <sheetViews>
    <sheetView showGridLines="0" tabSelected="1" view="pageBreakPreview" zoomScale="70" zoomScaleNormal="70" zoomScaleSheetLayoutView="70" workbookViewId="0">
      <pane ySplit="6" topLeftCell="A92" activePane="bottomLeft" state="frozen"/>
      <selection pane="bottomLeft" activeCell="M94" sqref="M94"/>
    </sheetView>
  </sheetViews>
  <sheetFormatPr defaultColWidth="8.75" defaultRowHeight="15" customHeight="1"/>
  <cols>
    <col min="1" max="1" width="79.625" style="5" bestFit="1" customWidth="1"/>
    <col min="2" max="2" width="8.875" style="5" customWidth="1"/>
    <col min="3" max="3" width="14.875" style="5" bestFit="1" customWidth="1"/>
    <col min="4" max="4" width="14.75" style="5" bestFit="1" customWidth="1"/>
    <col min="5" max="5" width="11.875" style="5" bestFit="1" customWidth="1"/>
    <col min="6" max="6" width="22.75" style="5" bestFit="1" customWidth="1"/>
    <col min="7" max="7" width="21.875" style="5" bestFit="1" customWidth="1"/>
    <col min="8" max="8" width="9.375" style="5" bestFit="1" customWidth="1"/>
    <col min="9" max="9" width="22" style="5" bestFit="1" customWidth="1"/>
    <col min="10" max="10" width="18.75" style="5" bestFit="1" customWidth="1"/>
    <col min="11" max="11" width="9.5" style="5" bestFit="1" customWidth="1"/>
    <col min="12" max="12" width="4.625" style="5" customWidth="1"/>
    <col min="13" max="13" width="14" style="5" bestFit="1" customWidth="1"/>
    <col min="14" max="16384" width="8.75" style="5"/>
  </cols>
  <sheetData>
    <row r="1" spans="1:13" s="50" customFormat="1" ht="67.5" customHeight="1">
      <c r="A1" s="72" t="s">
        <v>98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3" s="50" customFormat="1" ht="27" customHeight="1">
      <c r="A2" s="80" t="s">
        <v>152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3" ht="50.1" customHeight="1">
      <c r="A3" s="73" t="s">
        <v>0</v>
      </c>
      <c r="B3" s="73" t="s">
        <v>1</v>
      </c>
      <c r="C3" s="74" t="s">
        <v>120</v>
      </c>
      <c r="D3" s="74"/>
      <c r="E3" s="74"/>
      <c r="F3" s="75" t="s">
        <v>2</v>
      </c>
      <c r="G3" s="75"/>
      <c r="H3" s="75"/>
      <c r="I3" s="76" t="s">
        <v>3</v>
      </c>
      <c r="J3" s="76"/>
      <c r="K3" s="76"/>
    </row>
    <row r="4" spans="1:13" ht="27" customHeight="1">
      <c r="A4" s="73"/>
      <c r="B4" s="73"/>
      <c r="C4" s="74" t="s">
        <v>4</v>
      </c>
      <c r="D4" s="74" t="s">
        <v>5</v>
      </c>
      <c r="E4" s="74" t="s">
        <v>6</v>
      </c>
      <c r="F4" s="51" t="s">
        <v>41</v>
      </c>
      <c r="G4" s="81" t="s">
        <v>99</v>
      </c>
      <c r="H4" s="81"/>
      <c r="I4" s="51" t="s">
        <v>42</v>
      </c>
      <c r="J4" s="81" t="s">
        <v>8</v>
      </c>
      <c r="K4" s="81"/>
    </row>
    <row r="5" spans="1:13" ht="27" customHeight="1">
      <c r="A5" s="73"/>
      <c r="B5" s="73"/>
      <c r="C5" s="74"/>
      <c r="D5" s="74"/>
      <c r="E5" s="74"/>
      <c r="F5" s="51" t="s">
        <v>7</v>
      </c>
      <c r="G5" s="52" t="s">
        <v>7</v>
      </c>
      <c r="H5" s="51" t="s">
        <v>6</v>
      </c>
      <c r="I5" s="51" t="s">
        <v>7</v>
      </c>
      <c r="J5" s="52" t="s">
        <v>7</v>
      </c>
      <c r="K5" s="51" t="s">
        <v>6</v>
      </c>
    </row>
    <row r="6" spans="1:13" ht="27" customHeight="1">
      <c r="A6" s="53" t="s">
        <v>100</v>
      </c>
      <c r="B6" s="54" t="s">
        <v>9</v>
      </c>
      <c r="C6" s="55" t="s">
        <v>9</v>
      </c>
      <c r="D6" s="55" t="s">
        <v>9</v>
      </c>
      <c r="E6" s="55" t="s">
        <v>9</v>
      </c>
      <c r="F6" s="56">
        <f>F8+F14+F21+F27+F40+F46+F49+F54+F58+F67+F74+F78+F93+F142+F151+F164+F168+F176+F180+F183+F187+F197+F201+F205+F209+F210+F212</f>
        <v>1524851400</v>
      </c>
      <c r="G6" s="57">
        <f>G8+G14+G21+G27+G40+G46+G49+G54+G58+G67+G74+G78+G93+G142+G151+G164+G168+G176+G180+G183+G187+G197+G201+G205+G209+G210+G212</f>
        <v>628691263.20000005</v>
      </c>
      <c r="H6" s="57">
        <f>G6/F6*100</f>
        <v>41.229674130869412</v>
      </c>
      <c r="I6" s="56">
        <f>I8+I14+I21+I27+I40+I46+I49+I58+I67+I70+I78+I93+I112+I123+I142+I164+I168+I176+I180+I183+I187</f>
        <v>296271843</v>
      </c>
      <c r="J6" s="56">
        <f>J8+J14+J21+J27+J40+J46+J49+J58+J67+J70+J78+J93+J112+J123+J142+J164+J168+J176+J180+J183+J187</f>
        <v>50137168.669999994</v>
      </c>
      <c r="K6" s="56">
        <f>J6/I6*100</f>
        <v>16.922691053702323</v>
      </c>
      <c r="M6" s="58"/>
    </row>
    <row r="7" spans="1:13" ht="27" customHeight="1">
      <c r="A7" s="1" t="s">
        <v>10</v>
      </c>
      <c r="B7" s="2" t="s">
        <v>9</v>
      </c>
      <c r="C7" s="3" t="s">
        <v>9</v>
      </c>
      <c r="D7" s="3" t="s">
        <v>9</v>
      </c>
      <c r="E7" s="3" t="s">
        <v>9</v>
      </c>
      <c r="F7" s="59"/>
      <c r="G7" s="59"/>
      <c r="H7" s="59"/>
      <c r="I7" s="59"/>
      <c r="J7" s="59"/>
      <c r="K7" s="60"/>
    </row>
    <row r="8" spans="1:13" ht="27" customHeight="1">
      <c r="A8" s="6" t="s">
        <v>67</v>
      </c>
      <c r="B8" s="7" t="s">
        <v>19</v>
      </c>
      <c r="C8" s="23">
        <f>C11</f>
        <v>36000</v>
      </c>
      <c r="D8" s="9">
        <f>D11</f>
        <v>11175</v>
      </c>
      <c r="E8" s="10">
        <f>D8/C8*100</f>
        <v>31.041666666666668</v>
      </c>
      <c r="F8" s="11">
        <v>1736000</v>
      </c>
      <c r="G8" s="10">
        <v>341978.09</v>
      </c>
      <c r="H8" s="10">
        <f>G8/F8*100</f>
        <v>19.699198732718894</v>
      </c>
      <c r="I8" s="11">
        <v>47464400</v>
      </c>
      <c r="J8" s="11">
        <v>8117285.29</v>
      </c>
      <c r="K8" s="11">
        <f>J8/I8*100</f>
        <v>17.101839041471081</v>
      </c>
    </row>
    <row r="9" spans="1:13" ht="27" customHeight="1">
      <c r="A9" s="6"/>
      <c r="B9" s="7" t="s">
        <v>14</v>
      </c>
      <c r="C9" s="23">
        <f>C12</f>
        <v>7300</v>
      </c>
      <c r="D9" s="9">
        <f>D12</f>
        <v>2074</v>
      </c>
      <c r="E9" s="10">
        <f>D9/C9*100</f>
        <v>28.410958904109592</v>
      </c>
      <c r="F9" s="11"/>
      <c r="G9" s="10"/>
      <c r="H9" s="10"/>
      <c r="I9" s="11"/>
      <c r="J9" s="11"/>
      <c r="K9" s="11"/>
    </row>
    <row r="10" spans="1:13" ht="27" customHeight="1">
      <c r="A10" s="12" t="s">
        <v>11</v>
      </c>
      <c r="B10" s="13"/>
      <c r="C10" s="61"/>
      <c r="D10" s="14"/>
      <c r="E10" s="14"/>
      <c r="F10" s="14" t="s">
        <v>9</v>
      </c>
      <c r="G10" s="14" t="s">
        <v>9</v>
      </c>
      <c r="H10" s="14" t="s">
        <v>9</v>
      </c>
      <c r="I10" s="14" t="s">
        <v>9</v>
      </c>
      <c r="J10" s="14" t="s">
        <v>9</v>
      </c>
      <c r="K10" s="14" t="s">
        <v>9</v>
      </c>
    </row>
    <row r="11" spans="1:13" ht="27" customHeight="1">
      <c r="A11" s="15" t="s">
        <v>101</v>
      </c>
      <c r="B11" s="13" t="s">
        <v>19</v>
      </c>
      <c r="C11" s="16">
        <v>36000</v>
      </c>
      <c r="D11" s="17">
        <v>11175</v>
      </c>
      <c r="E11" s="18">
        <f>D11/C11*100</f>
        <v>31.041666666666668</v>
      </c>
      <c r="F11" s="14" t="s">
        <v>9</v>
      </c>
      <c r="G11" s="14" t="s">
        <v>9</v>
      </c>
      <c r="H11" s="14" t="s">
        <v>9</v>
      </c>
      <c r="I11" s="14" t="s">
        <v>9</v>
      </c>
      <c r="J11" s="14" t="s">
        <v>9</v>
      </c>
      <c r="K11" s="14" t="s">
        <v>9</v>
      </c>
    </row>
    <row r="12" spans="1:13" ht="27" customHeight="1">
      <c r="A12" s="15" t="s">
        <v>102</v>
      </c>
      <c r="B12" s="13" t="s">
        <v>14</v>
      </c>
      <c r="C12" s="16">
        <v>7300</v>
      </c>
      <c r="D12" s="17">
        <v>2074</v>
      </c>
      <c r="E12" s="18">
        <f>D12/C12*100</f>
        <v>28.410958904109592</v>
      </c>
      <c r="F12" s="14"/>
      <c r="G12" s="14"/>
      <c r="H12" s="14"/>
      <c r="I12" s="14"/>
      <c r="J12" s="14"/>
      <c r="K12" s="14"/>
    </row>
    <row r="13" spans="1:13" ht="27" customHeight="1">
      <c r="A13" s="1" t="s">
        <v>13</v>
      </c>
      <c r="B13" s="2" t="s">
        <v>9</v>
      </c>
      <c r="C13" s="3" t="s">
        <v>9</v>
      </c>
      <c r="D13" s="3" t="s">
        <v>9</v>
      </c>
      <c r="E13" s="3" t="s">
        <v>9</v>
      </c>
      <c r="F13" s="3"/>
      <c r="G13" s="3"/>
      <c r="H13" s="3"/>
      <c r="I13" s="3"/>
      <c r="J13" s="3"/>
      <c r="K13" s="4"/>
    </row>
    <row r="14" spans="1:13" s="63" customFormat="1" ht="27" customHeight="1">
      <c r="A14" s="62" t="s">
        <v>69</v>
      </c>
      <c r="B14" s="7" t="str">
        <f>B16</f>
        <v>ราย</v>
      </c>
      <c r="C14" s="26">
        <f>C17</f>
        <v>2000</v>
      </c>
      <c r="D14" s="26">
        <f>D17</f>
        <v>510</v>
      </c>
      <c r="E14" s="28">
        <f>D14/C14*100</f>
        <v>25.5</v>
      </c>
      <c r="F14" s="27">
        <v>5099000</v>
      </c>
      <c r="G14" s="28">
        <v>2446299.17</v>
      </c>
      <c r="H14" s="28">
        <f>G14/F14*100</f>
        <v>47.976057462247496</v>
      </c>
      <c r="I14" s="27">
        <v>3064360</v>
      </c>
      <c r="J14" s="28">
        <v>0</v>
      </c>
      <c r="K14" s="28">
        <f>J14/I14*100</f>
        <v>0</v>
      </c>
    </row>
    <row r="15" spans="1:13" ht="27" customHeight="1">
      <c r="A15" s="12" t="s">
        <v>11</v>
      </c>
      <c r="B15" s="13" t="s">
        <v>9</v>
      </c>
      <c r="C15" s="14" t="s">
        <v>9</v>
      </c>
      <c r="D15" s="14" t="s">
        <v>9</v>
      </c>
      <c r="E15" s="14" t="s">
        <v>9</v>
      </c>
      <c r="F15" s="14" t="s">
        <v>9</v>
      </c>
      <c r="G15" s="14" t="s">
        <v>9</v>
      </c>
      <c r="H15" s="14" t="s">
        <v>9</v>
      </c>
      <c r="I15" s="14" t="s">
        <v>9</v>
      </c>
      <c r="J15" s="14" t="s">
        <v>9</v>
      </c>
      <c r="K15" s="14" t="s">
        <v>9</v>
      </c>
    </row>
    <row r="16" spans="1:13" ht="27" customHeight="1">
      <c r="A16" s="15" t="s">
        <v>156</v>
      </c>
      <c r="B16" s="13" t="s">
        <v>14</v>
      </c>
      <c r="C16" s="16">
        <v>629</v>
      </c>
      <c r="D16" s="17">
        <v>0</v>
      </c>
      <c r="E16" s="18">
        <f t="shared" ref="E16:E19" si="0">D16/C16*100</f>
        <v>0</v>
      </c>
      <c r="F16" s="14"/>
      <c r="G16" s="14"/>
      <c r="H16" s="14"/>
      <c r="I16" s="14"/>
      <c r="J16" s="14"/>
      <c r="K16" s="14"/>
    </row>
    <row r="17" spans="1:11" ht="27" customHeight="1">
      <c r="A17" s="69" t="s">
        <v>159</v>
      </c>
      <c r="B17" s="13" t="s">
        <v>14</v>
      </c>
      <c r="C17" s="16">
        <v>2000</v>
      </c>
      <c r="D17" s="17">
        <v>510</v>
      </c>
      <c r="E17" s="18">
        <f t="shared" si="0"/>
        <v>25.5</v>
      </c>
      <c r="F17" s="14"/>
      <c r="G17" s="14"/>
      <c r="H17" s="14"/>
      <c r="I17" s="14"/>
      <c r="J17" s="14"/>
      <c r="K17" s="14"/>
    </row>
    <row r="18" spans="1:11" ht="27" customHeight="1">
      <c r="A18" s="69" t="s">
        <v>157</v>
      </c>
      <c r="B18" s="13" t="s">
        <v>14</v>
      </c>
      <c r="C18" s="16">
        <v>500</v>
      </c>
      <c r="D18" s="17">
        <v>291</v>
      </c>
      <c r="E18" s="18">
        <f t="shared" si="0"/>
        <v>58.199999999999996</v>
      </c>
      <c r="F18" s="14"/>
      <c r="G18" s="14"/>
      <c r="H18" s="14"/>
      <c r="I18" s="14"/>
      <c r="J18" s="14"/>
      <c r="K18" s="14"/>
    </row>
    <row r="19" spans="1:11" ht="27" customHeight="1">
      <c r="A19" s="69" t="s">
        <v>158</v>
      </c>
      <c r="B19" s="13" t="s">
        <v>14</v>
      </c>
      <c r="C19" s="16">
        <v>1500</v>
      </c>
      <c r="D19" s="17">
        <v>219</v>
      </c>
      <c r="E19" s="18">
        <f t="shared" si="0"/>
        <v>14.6</v>
      </c>
      <c r="F19" s="14"/>
      <c r="G19" s="14"/>
      <c r="H19" s="14"/>
      <c r="I19" s="14"/>
      <c r="J19" s="14"/>
      <c r="K19" s="14"/>
    </row>
    <row r="20" spans="1:11" ht="27" customHeight="1">
      <c r="A20" s="1" t="s">
        <v>15</v>
      </c>
      <c r="B20" s="2" t="s">
        <v>9</v>
      </c>
      <c r="C20" s="3" t="s">
        <v>9</v>
      </c>
      <c r="D20" s="3" t="s">
        <v>9</v>
      </c>
      <c r="E20" s="3" t="s">
        <v>9</v>
      </c>
      <c r="F20" s="3" t="s">
        <v>9</v>
      </c>
      <c r="G20" s="3" t="s">
        <v>9</v>
      </c>
      <c r="H20" s="3" t="s">
        <v>9</v>
      </c>
      <c r="I20" s="3" t="s">
        <v>9</v>
      </c>
      <c r="J20" s="3" t="s">
        <v>9</v>
      </c>
      <c r="K20" s="4" t="s">
        <v>9</v>
      </c>
    </row>
    <row r="21" spans="1:11" ht="27" customHeight="1">
      <c r="A21" s="6" t="s">
        <v>70</v>
      </c>
      <c r="B21" s="7" t="str">
        <f>B23</f>
        <v>ราย</v>
      </c>
      <c r="C21" s="9">
        <f t="shared" ref="C21:D21" si="1">C23</f>
        <v>550</v>
      </c>
      <c r="D21" s="9">
        <f t="shared" si="1"/>
        <v>180</v>
      </c>
      <c r="E21" s="10">
        <f>D21/C21*100</f>
        <v>32.727272727272727</v>
      </c>
      <c r="F21" s="11">
        <v>19026700</v>
      </c>
      <c r="G21" s="10">
        <v>8428211</v>
      </c>
      <c r="H21" s="10">
        <f>G21/F21*100</f>
        <v>44.296756663005141</v>
      </c>
      <c r="I21" s="11">
        <v>9312200</v>
      </c>
      <c r="J21" s="11">
        <v>1379366</v>
      </c>
      <c r="K21" s="11">
        <f>J21/I21*100</f>
        <v>14.812461072571464</v>
      </c>
    </row>
    <row r="22" spans="1:11" ht="27" customHeight="1">
      <c r="A22" s="12" t="s">
        <v>11</v>
      </c>
      <c r="B22" s="13" t="s">
        <v>9</v>
      </c>
      <c r="C22" s="14" t="s">
        <v>9</v>
      </c>
      <c r="D22" s="14" t="s">
        <v>9</v>
      </c>
      <c r="E22" s="14" t="s">
        <v>9</v>
      </c>
      <c r="F22" s="14" t="s">
        <v>9</v>
      </c>
      <c r="G22" s="14" t="s">
        <v>9</v>
      </c>
      <c r="H22" s="14" t="s">
        <v>9</v>
      </c>
      <c r="I22" s="14" t="s">
        <v>9</v>
      </c>
      <c r="J22" s="14" t="s">
        <v>9</v>
      </c>
      <c r="K22" s="14" t="s">
        <v>9</v>
      </c>
    </row>
    <row r="23" spans="1:11" ht="27" customHeight="1">
      <c r="A23" s="15" t="s">
        <v>102</v>
      </c>
      <c r="B23" s="13" t="s">
        <v>14</v>
      </c>
      <c r="C23" s="14">
        <v>550</v>
      </c>
      <c r="D23" s="17">
        <v>180</v>
      </c>
      <c r="E23" s="18">
        <f>D23/C23*100</f>
        <v>32.727272727272727</v>
      </c>
      <c r="F23" s="14" t="s">
        <v>9</v>
      </c>
      <c r="G23" s="14" t="s">
        <v>9</v>
      </c>
      <c r="H23" s="14" t="s">
        <v>9</v>
      </c>
      <c r="I23" s="14" t="s">
        <v>9</v>
      </c>
      <c r="J23" s="14" t="s">
        <v>9</v>
      </c>
      <c r="K23" s="14" t="s">
        <v>9</v>
      </c>
    </row>
    <row r="24" spans="1:11" ht="27" customHeight="1">
      <c r="A24" s="15" t="s">
        <v>103</v>
      </c>
      <c r="B24" s="13" t="s">
        <v>43</v>
      </c>
      <c r="C24" s="14">
        <v>51</v>
      </c>
      <c r="D24" s="17">
        <v>18</v>
      </c>
      <c r="E24" s="18">
        <f t="shared" ref="E24:E25" si="2">D24/C24*100</f>
        <v>35.294117647058826</v>
      </c>
      <c r="F24" s="14"/>
      <c r="G24" s="14"/>
      <c r="H24" s="14"/>
      <c r="I24" s="14"/>
      <c r="J24" s="14"/>
      <c r="K24" s="14"/>
    </row>
    <row r="25" spans="1:11" ht="27" customHeight="1">
      <c r="A25" s="15" t="s">
        <v>104</v>
      </c>
      <c r="B25" s="13" t="s">
        <v>21</v>
      </c>
      <c r="C25" s="14">
        <v>51</v>
      </c>
      <c r="D25" s="17">
        <v>5</v>
      </c>
      <c r="E25" s="18">
        <f t="shared" si="2"/>
        <v>9.8039215686274517</v>
      </c>
      <c r="F25" s="14"/>
      <c r="G25" s="14"/>
      <c r="H25" s="14"/>
      <c r="I25" s="14"/>
      <c r="J25" s="14"/>
      <c r="K25" s="14"/>
    </row>
    <row r="26" spans="1:11" ht="27" customHeight="1">
      <c r="A26" s="1" t="s">
        <v>12</v>
      </c>
      <c r="B26" s="2" t="s">
        <v>9</v>
      </c>
      <c r="C26" s="3" t="s">
        <v>9</v>
      </c>
      <c r="D26" s="3" t="s">
        <v>9</v>
      </c>
      <c r="E26" s="3" t="s">
        <v>9</v>
      </c>
      <c r="F26" s="59"/>
      <c r="G26" s="59"/>
      <c r="H26" s="59"/>
      <c r="I26" s="59"/>
      <c r="J26" s="59"/>
      <c r="K26" s="60"/>
    </row>
    <row r="27" spans="1:11" ht="27" customHeight="1">
      <c r="A27" s="6" t="s">
        <v>71</v>
      </c>
      <c r="B27" s="7" t="str">
        <f t="shared" ref="B27:D28" si="3">B30</f>
        <v>แปลง</v>
      </c>
      <c r="C27" s="25">
        <f t="shared" si="3"/>
        <v>35</v>
      </c>
      <c r="D27" s="64">
        <f t="shared" si="3"/>
        <v>20</v>
      </c>
      <c r="E27" s="10">
        <f>D27/C27*100</f>
        <v>57.142857142857139</v>
      </c>
      <c r="F27" s="11">
        <v>11129100</v>
      </c>
      <c r="G27" s="10">
        <v>3588831.86</v>
      </c>
      <c r="H27" s="10">
        <f>G27/F27*100</f>
        <v>32.247278396276428</v>
      </c>
      <c r="I27" s="11">
        <v>13890000</v>
      </c>
      <c r="J27" s="11">
        <v>3132384.09</v>
      </c>
      <c r="K27" s="11">
        <f>J27/I27*100</f>
        <v>22.551361339092871</v>
      </c>
    </row>
    <row r="28" spans="1:11" ht="27" customHeight="1">
      <c r="A28" s="6"/>
      <c r="B28" s="7" t="str">
        <f t="shared" si="3"/>
        <v>ราย</v>
      </c>
      <c r="C28" s="25">
        <f t="shared" si="3"/>
        <v>1459</v>
      </c>
      <c r="D28" s="64">
        <f t="shared" si="3"/>
        <v>767</v>
      </c>
      <c r="E28" s="10">
        <f>D28/C28*100</f>
        <v>52.570253598355031</v>
      </c>
      <c r="F28" s="11"/>
      <c r="G28" s="10"/>
      <c r="H28" s="10"/>
      <c r="I28" s="11"/>
      <c r="J28" s="11"/>
      <c r="K28" s="11"/>
    </row>
    <row r="29" spans="1:11" ht="27" customHeight="1">
      <c r="A29" s="12" t="s">
        <v>11</v>
      </c>
      <c r="B29" s="13" t="s">
        <v>9</v>
      </c>
      <c r="C29" s="14" t="s">
        <v>9</v>
      </c>
      <c r="D29" s="14" t="s">
        <v>9</v>
      </c>
      <c r="E29" s="14" t="s">
        <v>9</v>
      </c>
      <c r="F29" s="14" t="s">
        <v>9</v>
      </c>
      <c r="G29" s="14" t="s">
        <v>9</v>
      </c>
      <c r="H29" s="14" t="s">
        <v>9</v>
      </c>
      <c r="I29" s="14" t="s">
        <v>9</v>
      </c>
      <c r="J29" s="14" t="s">
        <v>9</v>
      </c>
      <c r="K29" s="14" t="s">
        <v>9</v>
      </c>
    </row>
    <row r="30" spans="1:11" ht="27" customHeight="1">
      <c r="A30" s="15" t="s">
        <v>155</v>
      </c>
      <c r="B30" s="13" t="s">
        <v>22</v>
      </c>
      <c r="C30" s="14">
        <v>35</v>
      </c>
      <c r="D30" s="17">
        <v>20</v>
      </c>
      <c r="E30" s="18">
        <f t="shared" ref="E30:E31" si="4">D30/C30*100</f>
        <v>57.142857142857139</v>
      </c>
      <c r="F30" s="14" t="s">
        <v>9</v>
      </c>
      <c r="G30" s="14" t="s">
        <v>9</v>
      </c>
      <c r="H30" s="14" t="s">
        <v>9</v>
      </c>
      <c r="I30" s="14" t="s">
        <v>9</v>
      </c>
      <c r="J30" s="14" t="s">
        <v>9</v>
      </c>
      <c r="K30" s="14" t="s">
        <v>9</v>
      </c>
    </row>
    <row r="31" spans="1:11" ht="27" customHeight="1">
      <c r="A31" s="15" t="s">
        <v>155</v>
      </c>
      <c r="B31" s="13" t="s">
        <v>14</v>
      </c>
      <c r="C31" s="16">
        <v>1459</v>
      </c>
      <c r="D31" s="17">
        <v>767</v>
      </c>
      <c r="E31" s="18">
        <f t="shared" si="4"/>
        <v>52.570253598355031</v>
      </c>
      <c r="F31" s="14"/>
      <c r="G31" s="14"/>
      <c r="H31" s="14"/>
      <c r="I31" s="14"/>
      <c r="J31" s="14"/>
      <c r="K31" s="14"/>
    </row>
    <row r="32" spans="1:11" ht="27" customHeight="1">
      <c r="A32" s="15" t="s">
        <v>148</v>
      </c>
      <c r="B32" s="13" t="s">
        <v>22</v>
      </c>
      <c r="C32" s="14">
        <v>13</v>
      </c>
      <c r="D32" s="14">
        <v>5</v>
      </c>
      <c r="E32" s="65">
        <f t="shared" ref="E32:E38" si="5">D32/C32*100</f>
        <v>38.461538461538467</v>
      </c>
      <c r="F32" s="14"/>
      <c r="G32" s="14"/>
      <c r="H32" s="14"/>
      <c r="I32" s="14"/>
      <c r="J32" s="14"/>
      <c r="K32" s="14"/>
    </row>
    <row r="33" spans="1:11" ht="27" customHeight="1">
      <c r="A33" s="12"/>
      <c r="B33" s="13" t="s">
        <v>14</v>
      </c>
      <c r="C33" s="14">
        <v>508</v>
      </c>
      <c r="D33" s="14">
        <v>184</v>
      </c>
      <c r="E33" s="65">
        <f t="shared" si="5"/>
        <v>36.220472440944881</v>
      </c>
      <c r="F33" s="14"/>
      <c r="G33" s="14"/>
      <c r="H33" s="14"/>
      <c r="I33" s="14"/>
      <c r="J33" s="14"/>
      <c r="K33" s="14"/>
    </row>
    <row r="34" spans="1:11" ht="27" customHeight="1">
      <c r="A34" s="15" t="s">
        <v>149</v>
      </c>
      <c r="B34" s="13" t="s">
        <v>22</v>
      </c>
      <c r="C34" s="14">
        <v>16</v>
      </c>
      <c r="D34" s="14">
        <v>8</v>
      </c>
      <c r="E34" s="65">
        <f t="shared" si="5"/>
        <v>50</v>
      </c>
      <c r="F34" s="14"/>
      <c r="G34" s="14"/>
      <c r="H34" s="14"/>
      <c r="I34" s="14"/>
      <c r="J34" s="14"/>
      <c r="K34" s="14"/>
    </row>
    <row r="35" spans="1:11" ht="27" customHeight="1">
      <c r="A35" s="12"/>
      <c r="B35" s="13" t="s">
        <v>14</v>
      </c>
      <c r="C35" s="14">
        <v>733</v>
      </c>
      <c r="D35" s="14">
        <v>367</v>
      </c>
      <c r="E35" s="65">
        <f t="shared" si="5"/>
        <v>50.068212824010914</v>
      </c>
      <c r="F35" s="14"/>
      <c r="G35" s="14"/>
      <c r="H35" s="14"/>
      <c r="I35" s="14"/>
      <c r="J35" s="14"/>
      <c r="K35" s="14"/>
    </row>
    <row r="36" spans="1:11" ht="27" customHeight="1">
      <c r="A36" s="15" t="s">
        <v>150</v>
      </c>
      <c r="B36" s="13" t="s">
        <v>22</v>
      </c>
      <c r="C36" s="14">
        <v>6</v>
      </c>
      <c r="D36" s="14">
        <v>4</v>
      </c>
      <c r="E36" s="65">
        <f t="shared" si="5"/>
        <v>66.666666666666657</v>
      </c>
      <c r="F36" s="14"/>
      <c r="G36" s="14"/>
      <c r="H36" s="14"/>
      <c r="I36" s="14"/>
      <c r="J36" s="14"/>
      <c r="K36" s="14"/>
    </row>
    <row r="37" spans="1:11" ht="27" customHeight="1">
      <c r="A37" s="12"/>
      <c r="B37" s="13" t="s">
        <v>14</v>
      </c>
      <c r="C37" s="14">
        <v>218</v>
      </c>
      <c r="D37" s="14">
        <v>156</v>
      </c>
      <c r="E37" s="65">
        <f t="shared" si="5"/>
        <v>71.559633027522935</v>
      </c>
      <c r="F37" s="14"/>
      <c r="G37" s="14"/>
      <c r="H37" s="14"/>
      <c r="I37" s="14"/>
      <c r="J37" s="14"/>
      <c r="K37" s="14"/>
    </row>
    <row r="38" spans="1:11" ht="27" customHeight="1">
      <c r="A38" s="15" t="s">
        <v>151</v>
      </c>
      <c r="B38" s="13" t="s">
        <v>22</v>
      </c>
      <c r="C38" s="14">
        <v>35</v>
      </c>
      <c r="D38" s="14">
        <v>6</v>
      </c>
      <c r="E38" s="65">
        <f t="shared" si="5"/>
        <v>17.142857142857142</v>
      </c>
      <c r="F38" s="14"/>
      <c r="G38" s="14"/>
      <c r="H38" s="14"/>
      <c r="I38" s="14"/>
      <c r="J38" s="14"/>
      <c r="K38" s="14"/>
    </row>
    <row r="39" spans="1:11" ht="27" customHeight="1">
      <c r="A39" s="1" t="s">
        <v>16</v>
      </c>
      <c r="B39" s="2" t="s">
        <v>9</v>
      </c>
      <c r="C39" s="3" t="s">
        <v>9</v>
      </c>
      <c r="D39" s="3" t="s">
        <v>9</v>
      </c>
      <c r="E39" s="3" t="s">
        <v>9</v>
      </c>
      <c r="F39" s="3" t="s">
        <v>9</v>
      </c>
      <c r="G39" s="3" t="s">
        <v>9</v>
      </c>
      <c r="H39" s="3" t="s">
        <v>9</v>
      </c>
      <c r="I39" s="3" t="s">
        <v>9</v>
      </c>
      <c r="J39" s="3" t="s">
        <v>9</v>
      </c>
      <c r="K39" s="4" t="s">
        <v>9</v>
      </c>
    </row>
    <row r="40" spans="1:11" ht="27" customHeight="1">
      <c r="A40" s="6" t="s">
        <v>68</v>
      </c>
      <c r="B40" s="7" t="s">
        <v>14</v>
      </c>
      <c r="C40" s="8">
        <v>2000</v>
      </c>
      <c r="D40" s="9">
        <f>D43</f>
        <v>1028</v>
      </c>
      <c r="E40" s="10">
        <f t="shared" ref="E40:E41" si="6">D40/C40*100</f>
        <v>51.4</v>
      </c>
      <c r="F40" s="11">
        <v>5399400</v>
      </c>
      <c r="G40" s="10">
        <v>648156</v>
      </c>
      <c r="H40" s="10">
        <f>G40/F40*100</f>
        <v>12.004222691410156</v>
      </c>
      <c r="I40" s="11">
        <v>19569000</v>
      </c>
      <c r="J40" s="11">
        <v>6128936.5700000003</v>
      </c>
      <c r="K40" s="11">
        <f>J40/I40*100</f>
        <v>31.319620675558284</v>
      </c>
    </row>
    <row r="41" spans="1:11" ht="27" customHeight="1">
      <c r="A41" s="6"/>
      <c r="B41" s="7" t="s">
        <v>43</v>
      </c>
      <c r="C41" s="8">
        <v>110</v>
      </c>
      <c r="D41" s="9">
        <f>D44</f>
        <v>56</v>
      </c>
      <c r="E41" s="10">
        <f t="shared" si="6"/>
        <v>50.909090909090907</v>
      </c>
      <c r="F41" s="11"/>
      <c r="G41" s="10"/>
      <c r="H41" s="10"/>
      <c r="I41" s="11"/>
      <c r="J41" s="11"/>
      <c r="K41" s="11"/>
    </row>
    <row r="42" spans="1:11" ht="27" customHeight="1">
      <c r="A42" s="12" t="s">
        <v>11</v>
      </c>
      <c r="B42" s="13" t="s">
        <v>9</v>
      </c>
      <c r="C42" s="14" t="s">
        <v>9</v>
      </c>
      <c r="D42" s="14" t="s">
        <v>9</v>
      </c>
      <c r="E42" s="14" t="s">
        <v>9</v>
      </c>
      <c r="F42" s="14" t="s">
        <v>9</v>
      </c>
      <c r="G42" s="14" t="s">
        <v>9</v>
      </c>
      <c r="H42" s="14" t="s">
        <v>9</v>
      </c>
      <c r="I42" s="14" t="s">
        <v>9</v>
      </c>
      <c r="J42" s="14" t="s">
        <v>9</v>
      </c>
      <c r="K42" s="14" t="s">
        <v>9</v>
      </c>
    </row>
    <row r="43" spans="1:11" ht="27" customHeight="1">
      <c r="A43" s="15" t="s">
        <v>102</v>
      </c>
      <c r="B43" s="13" t="s">
        <v>14</v>
      </c>
      <c r="C43" s="16">
        <v>2000</v>
      </c>
      <c r="D43" s="17">
        <v>1028</v>
      </c>
      <c r="E43" s="18">
        <f>D43/C43*100</f>
        <v>51.4</v>
      </c>
      <c r="F43" s="14" t="s">
        <v>9</v>
      </c>
      <c r="G43" s="14" t="s">
        <v>9</v>
      </c>
      <c r="H43" s="14" t="s">
        <v>9</v>
      </c>
      <c r="I43" s="14" t="s">
        <v>9</v>
      </c>
      <c r="J43" s="14" t="s">
        <v>9</v>
      </c>
      <c r="K43" s="14" t="s">
        <v>9</v>
      </c>
    </row>
    <row r="44" spans="1:11" ht="27" customHeight="1">
      <c r="A44" s="15" t="s">
        <v>105</v>
      </c>
      <c r="B44" s="13" t="s">
        <v>43</v>
      </c>
      <c r="C44" s="16">
        <v>110</v>
      </c>
      <c r="D44" s="17">
        <v>56</v>
      </c>
      <c r="E44" s="18">
        <f>D44/C44*100</f>
        <v>50.909090909090907</v>
      </c>
      <c r="F44" s="14"/>
      <c r="G44" s="14"/>
      <c r="H44" s="14"/>
      <c r="I44" s="14"/>
      <c r="J44" s="14"/>
      <c r="K44" s="14"/>
    </row>
    <row r="45" spans="1:11" s="22" customFormat="1" ht="27" customHeight="1">
      <c r="A45" s="1" t="s">
        <v>24</v>
      </c>
      <c r="B45" s="19" t="s">
        <v>9</v>
      </c>
      <c r="C45" s="20" t="s">
        <v>9</v>
      </c>
      <c r="D45" s="20" t="s">
        <v>9</v>
      </c>
      <c r="E45" s="20" t="s">
        <v>9</v>
      </c>
      <c r="F45" s="20" t="s">
        <v>9</v>
      </c>
      <c r="G45" s="20" t="s">
        <v>9</v>
      </c>
      <c r="H45" s="20" t="s">
        <v>9</v>
      </c>
      <c r="I45" s="20" t="s">
        <v>9</v>
      </c>
      <c r="J45" s="20" t="s">
        <v>9</v>
      </c>
      <c r="K45" s="21" t="s">
        <v>9</v>
      </c>
    </row>
    <row r="46" spans="1:11" ht="27" customHeight="1">
      <c r="A46" s="6" t="s">
        <v>72</v>
      </c>
      <c r="B46" s="7" t="s">
        <v>14</v>
      </c>
      <c r="C46" s="23">
        <f>C48</f>
        <v>1429</v>
      </c>
      <c r="D46" s="24">
        <f>D48</f>
        <v>435</v>
      </c>
      <c r="E46" s="10">
        <f>D46/C46*100</f>
        <v>30.440867739678097</v>
      </c>
      <c r="F46" s="11">
        <v>18536200</v>
      </c>
      <c r="G46" s="10">
        <f>4051603.17+370500</f>
        <v>4422103.17</v>
      </c>
      <c r="H46" s="10">
        <f>G46/F46*100</f>
        <v>23.856578856507806</v>
      </c>
      <c r="I46" s="11">
        <v>5160800</v>
      </c>
      <c r="J46" s="10">
        <v>1552591.9</v>
      </c>
      <c r="K46" s="10">
        <f>J46/I46*100</f>
        <v>30.08432607347698</v>
      </c>
    </row>
    <row r="47" spans="1:11" ht="27" customHeight="1">
      <c r="A47" s="12" t="s">
        <v>11</v>
      </c>
      <c r="B47" s="13" t="s">
        <v>9</v>
      </c>
      <c r="C47" s="14" t="s">
        <v>9</v>
      </c>
      <c r="D47" s="14" t="s">
        <v>9</v>
      </c>
      <c r="E47" s="14" t="s">
        <v>9</v>
      </c>
      <c r="F47" s="14" t="s">
        <v>9</v>
      </c>
      <c r="G47" s="14" t="s">
        <v>9</v>
      </c>
      <c r="H47" s="14" t="s">
        <v>9</v>
      </c>
      <c r="I47" s="14" t="s">
        <v>9</v>
      </c>
      <c r="J47" s="14" t="s">
        <v>9</v>
      </c>
      <c r="K47" s="14" t="s">
        <v>9</v>
      </c>
    </row>
    <row r="48" spans="1:11" ht="27" customHeight="1">
      <c r="A48" s="15" t="s">
        <v>102</v>
      </c>
      <c r="B48" s="13" t="s">
        <v>14</v>
      </c>
      <c r="C48" s="16">
        <v>1429</v>
      </c>
      <c r="D48" s="17">
        <v>435</v>
      </c>
      <c r="E48" s="18">
        <f>D48/C48*100</f>
        <v>30.440867739678097</v>
      </c>
      <c r="F48" s="14" t="s">
        <v>9</v>
      </c>
      <c r="G48" s="14" t="s">
        <v>9</v>
      </c>
      <c r="H48" s="14" t="s">
        <v>9</v>
      </c>
      <c r="I48" s="14" t="s">
        <v>9</v>
      </c>
      <c r="J48" s="14" t="s">
        <v>9</v>
      </c>
      <c r="K48" s="14" t="s">
        <v>9</v>
      </c>
    </row>
    <row r="49" spans="1:11" ht="27" customHeight="1">
      <c r="A49" s="6" t="s">
        <v>73</v>
      </c>
      <c r="B49" s="7" t="s">
        <v>14</v>
      </c>
      <c r="C49" s="25">
        <f>C51+C52</f>
        <v>800</v>
      </c>
      <c r="D49" s="25">
        <f>D51+D52</f>
        <v>565</v>
      </c>
      <c r="E49" s="10">
        <f>D49/C49*100</f>
        <v>70.625</v>
      </c>
      <c r="F49" s="11">
        <v>48321400</v>
      </c>
      <c r="G49" s="10">
        <f>7212184.49+21600</f>
        <v>7233784.4900000002</v>
      </c>
      <c r="H49" s="10">
        <f>G49/F49*100</f>
        <v>14.970146746576052</v>
      </c>
      <c r="I49" s="11">
        <v>7060157</v>
      </c>
      <c r="J49" s="11">
        <v>238570</v>
      </c>
      <c r="K49" s="11">
        <f>J49/I49*100</f>
        <v>3.3791033258892123</v>
      </c>
    </row>
    <row r="50" spans="1:11" ht="27" customHeight="1">
      <c r="A50" s="12" t="s">
        <v>11</v>
      </c>
      <c r="B50" s="13" t="s">
        <v>9</v>
      </c>
      <c r="C50" s="14" t="s">
        <v>9</v>
      </c>
      <c r="D50" s="14" t="s">
        <v>9</v>
      </c>
      <c r="E50" s="14" t="s">
        <v>9</v>
      </c>
      <c r="F50" s="14" t="s">
        <v>9</v>
      </c>
      <c r="G50" s="14" t="s">
        <v>9</v>
      </c>
      <c r="H50" s="14" t="s">
        <v>9</v>
      </c>
      <c r="I50" s="14" t="s">
        <v>9</v>
      </c>
      <c r="J50" s="14" t="s">
        <v>9</v>
      </c>
      <c r="K50" s="14" t="s">
        <v>9</v>
      </c>
    </row>
    <row r="51" spans="1:11" ht="27" customHeight="1">
      <c r="A51" s="15" t="s">
        <v>106</v>
      </c>
      <c r="B51" s="13" t="s">
        <v>14</v>
      </c>
      <c r="C51" s="16">
        <v>750</v>
      </c>
      <c r="D51" s="17">
        <v>529</v>
      </c>
      <c r="E51" s="18">
        <f>D51/C51*100</f>
        <v>70.533333333333331</v>
      </c>
      <c r="F51" s="14" t="s">
        <v>9</v>
      </c>
      <c r="G51" s="14" t="s">
        <v>9</v>
      </c>
      <c r="H51" s="14" t="s">
        <v>9</v>
      </c>
      <c r="I51" s="14" t="s">
        <v>9</v>
      </c>
      <c r="J51" s="14" t="s">
        <v>9</v>
      </c>
      <c r="K51" s="14" t="s">
        <v>9</v>
      </c>
    </row>
    <row r="52" spans="1:11" ht="27" customHeight="1">
      <c r="A52" s="15" t="s">
        <v>107</v>
      </c>
      <c r="B52" s="13" t="s">
        <v>14</v>
      </c>
      <c r="C52" s="16">
        <v>50</v>
      </c>
      <c r="D52" s="17">
        <v>36</v>
      </c>
      <c r="E52" s="18">
        <f>D52/C52*100</f>
        <v>72</v>
      </c>
      <c r="F52" s="14" t="s">
        <v>9</v>
      </c>
      <c r="G52" s="14" t="s">
        <v>9</v>
      </c>
      <c r="H52" s="14" t="s">
        <v>9</v>
      </c>
      <c r="I52" s="14" t="s">
        <v>9</v>
      </c>
      <c r="J52" s="14" t="s">
        <v>9</v>
      </c>
      <c r="K52" s="14" t="s">
        <v>9</v>
      </c>
    </row>
    <row r="53" spans="1:11" ht="27" customHeight="1">
      <c r="A53" s="1" t="s">
        <v>25</v>
      </c>
      <c r="B53" s="2" t="s">
        <v>9</v>
      </c>
      <c r="C53" s="3" t="s">
        <v>9</v>
      </c>
      <c r="D53" s="3" t="s">
        <v>9</v>
      </c>
      <c r="E53" s="3" t="s">
        <v>9</v>
      </c>
      <c r="F53" s="3" t="s">
        <v>9</v>
      </c>
      <c r="G53" s="3" t="s">
        <v>9</v>
      </c>
      <c r="H53" s="3" t="s">
        <v>9</v>
      </c>
      <c r="I53" s="3" t="s">
        <v>9</v>
      </c>
      <c r="J53" s="3" t="s">
        <v>9</v>
      </c>
      <c r="K53" s="4" t="s">
        <v>9</v>
      </c>
    </row>
    <row r="54" spans="1:11" ht="27" customHeight="1">
      <c r="A54" s="6" t="s">
        <v>74</v>
      </c>
      <c r="B54" s="7" t="s">
        <v>14</v>
      </c>
      <c r="C54" s="11">
        <f>C56</f>
        <v>800</v>
      </c>
      <c r="D54" s="25">
        <f>D56</f>
        <v>440</v>
      </c>
      <c r="E54" s="10">
        <f>D54/C54*100</f>
        <v>55.000000000000007</v>
      </c>
      <c r="F54" s="11">
        <v>4068900</v>
      </c>
      <c r="G54" s="10">
        <v>1279918.45</v>
      </c>
      <c r="H54" s="10">
        <f>G54/F54*100</f>
        <v>31.456129420727958</v>
      </c>
      <c r="I54" s="8" t="s">
        <v>9</v>
      </c>
      <c r="J54" s="8" t="s">
        <v>9</v>
      </c>
      <c r="K54" s="8" t="s">
        <v>9</v>
      </c>
    </row>
    <row r="55" spans="1:11" ht="27" customHeight="1">
      <c r="A55" s="12" t="s">
        <v>11</v>
      </c>
      <c r="B55" s="13" t="s">
        <v>9</v>
      </c>
      <c r="C55" s="14" t="s">
        <v>9</v>
      </c>
      <c r="D55" s="14" t="s">
        <v>9</v>
      </c>
      <c r="E55" s="14" t="s">
        <v>9</v>
      </c>
      <c r="F55" s="14" t="s">
        <v>9</v>
      </c>
      <c r="G55" s="14" t="s">
        <v>9</v>
      </c>
      <c r="H55" s="14" t="s">
        <v>9</v>
      </c>
      <c r="I55" s="14" t="s">
        <v>9</v>
      </c>
      <c r="J55" s="14" t="s">
        <v>9</v>
      </c>
      <c r="K55" s="14" t="s">
        <v>9</v>
      </c>
    </row>
    <row r="56" spans="1:11" ht="27" customHeight="1">
      <c r="A56" s="15" t="s">
        <v>108</v>
      </c>
      <c r="B56" s="13" t="s">
        <v>14</v>
      </c>
      <c r="C56" s="16">
        <v>800</v>
      </c>
      <c r="D56" s="17">
        <v>440</v>
      </c>
      <c r="E56" s="18">
        <f>D56/C56*100</f>
        <v>55.000000000000007</v>
      </c>
      <c r="F56" s="14" t="s">
        <v>9</v>
      </c>
      <c r="G56" s="14" t="s">
        <v>9</v>
      </c>
      <c r="H56" s="14" t="s">
        <v>9</v>
      </c>
      <c r="I56" s="14" t="s">
        <v>9</v>
      </c>
      <c r="J56" s="14" t="s">
        <v>9</v>
      </c>
      <c r="K56" s="14" t="s">
        <v>9</v>
      </c>
    </row>
    <row r="57" spans="1:11" ht="27" customHeight="1">
      <c r="A57" s="1" t="s">
        <v>26</v>
      </c>
      <c r="B57" s="2" t="s">
        <v>9</v>
      </c>
      <c r="C57" s="3" t="s">
        <v>9</v>
      </c>
      <c r="D57" s="3" t="s">
        <v>9</v>
      </c>
      <c r="E57" s="3" t="s">
        <v>9</v>
      </c>
      <c r="F57" s="3" t="s">
        <v>9</v>
      </c>
      <c r="G57" s="3" t="s">
        <v>9</v>
      </c>
      <c r="H57" s="3" t="s">
        <v>9</v>
      </c>
      <c r="I57" s="3" t="s">
        <v>9</v>
      </c>
      <c r="J57" s="3" t="s">
        <v>9</v>
      </c>
      <c r="K57" s="4" t="s">
        <v>9</v>
      </c>
    </row>
    <row r="58" spans="1:11" ht="27" customHeight="1">
      <c r="A58" s="6" t="s">
        <v>75</v>
      </c>
      <c r="B58" s="7" t="s">
        <v>14</v>
      </c>
      <c r="C58" s="23">
        <f>C63</f>
        <v>1045</v>
      </c>
      <c r="D58" s="9">
        <f>D63</f>
        <v>341</v>
      </c>
      <c r="E58" s="10">
        <f>D58/C58*100</f>
        <v>32.631578947368425</v>
      </c>
      <c r="F58" s="11">
        <v>8283800</v>
      </c>
      <c r="G58" s="10">
        <v>1558850.7</v>
      </c>
      <c r="H58" s="10">
        <f>G58/F58*100</f>
        <v>18.818062966271519</v>
      </c>
      <c r="I58" s="11">
        <v>14419200</v>
      </c>
      <c r="J58" s="11">
        <v>3136278.97</v>
      </c>
      <c r="K58" s="11">
        <f>J58/I58*100</f>
        <v>21.750714117288062</v>
      </c>
    </row>
    <row r="59" spans="1:11" ht="27" customHeight="1">
      <c r="A59" s="12" t="s">
        <v>11</v>
      </c>
      <c r="B59" s="13" t="s">
        <v>9</v>
      </c>
      <c r="C59" s="14" t="s">
        <v>9</v>
      </c>
      <c r="D59" s="14" t="s">
        <v>9</v>
      </c>
      <c r="E59" s="14" t="s">
        <v>9</v>
      </c>
      <c r="F59" s="14" t="s">
        <v>9</v>
      </c>
      <c r="G59" s="14" t="s">
        <v>9</v>
      </c>
      <c r="H59" s="14" t="s">
        <v>9</v>
      </c>
      <c r="I59" s="14" t="s">
        <v>9</v>
      </c>
      <c r="J59" s="14" t="s">
        <v>9</v>
      </c>
      <c r="K59" s="14" t="s">
        <v>9</v>
      </c>
    </row>
    <row r="60" spans="1:11" ht="27" customHeight="1">
      <c r="A60" s="15" t="s">
        <v>160</v>
      </c>
      <c r="B60" s="13" t="s">
        <v>14</v>
      </c>
      <c r="C60" s="16">
        <v>760</v>
      </c>
      <c r="D60" s="17">
        <v>415</v>
      </c>
      <c r="E60" s="18">
        <f t="shared" ref="E60:E64" si="7">D60/C60*100</f>
        <v>54.605263157894733</v>
      </c>
      <c r="F60" s="70"/>
      <c r="G60" s="14"/>
      <c r="H60" s="14"/>
      <c r="I60" s="14"/>
      <c r="J60" s="14"/>
      <c r="K60" s="14"/>
    </row>
    <row r="61" spans="1:11" ht="27" customHeight="1">
      <c r="A61" s="69" t="s">
        <v>161</v>
      </c>
      <c r="B61" s="13" t="s">
        <v>14</v>
      </c>
      <c r="C61" s="16">
        <v>185</v>
      </c>
      <c r="D61" s="17">
        <v>100</v>
      </c>
      <c r="E61" s="18">
        <f t="shared" si="7"/>
        <v>54.054054054054056</v>
      </c>
      <c r="F61" s="14"/>
      <c r="G61" s="14"/>
      <c r="H61" s="14"/>
      <c r="I61" s="14"/>
      <c r="J61" s="14"/>
      <c r="K61" s="14"/>
    </row>
    <row r="62" spans="1:11" ht="27" customHeight="1">
      <c r="A62" s="69" t="s">
        <v>162</v>
      </c>
      <c r="B62" s="13" t="s">
        <v>14</v>
      </c>
      <c r="C62" s="16">
        <v>100</v>
      </c>
      <c r="D62" s="17">
        <v>60</v>
      </c>
      <c r="E62" s="18">
        <f t="shared" si="7"/>
        <v>60</v>
      </c>
      <c r="F62" s="14"/>
      <c r="G62" s="14"/>
      <c r="H62" s="14"/>
      <c r="I62" s="14"/>
      <c r="J62" s="14"/>
      <c r="K62" s="14"/>
    </row>
    <row r="63" spans="1:11" ht="27" customHeight="1">
      <c r="A63" s="69" t="s">
        <v>163</v>
      </c>
      <c r="B63" s="13" t="s">
        <v>14</v>
      </c>
      <c r="C63" s="16">
        <v>1045</v>
      </c>
      <c r="D63" s="17">
        <v>341</v>
      </c>
      <c r="E63" s="18">
        <f t="shared" si="7"/>
        <v>32.631578947368425</v>
      </c>
      <c r="F63" s="14"/>
      <c r="G63" s="14"/>
      <c r="H63" s="14"/>
      <c r="I63" s="14"/>
      <c r="J63" s="14"/>
      <c r="K63" s="14"/>
    </row>
    <row r="64" spans="1:11" ht="27" customHeight="1">
      <c r="A64" s="69" t="s">
        <v>164</v>
      </c>
      <c r="B64" s="13"/>
      <c r="C64" s="16">
        <v>160</v>
      </c>
      <c r="D64" s="17">
        <v>0</v>
      </c>
      <c r="E64" s="18">
        <f t="shared" si="7"/>
        <v>0</v>
      </c>
      <c r="F64" s="14"/>
      <c r="G64" s="14"/>
      <c r="H64" s="14"/>
      <c r="I64" s="14"/>
      <c r="J64" s="14"/>
      <c r="K64" s="14"/>
    </row>
    <row r="65" spans="1:11" ht="27" customHeight="1">
      <c r="A65" s="15" t="s">
        <v>30</v>
      </c>
      <c r="B65" s="13" t="s">
        <v>14</v>
      </c>
      <c r="C65" s="16">
        <v>1045</v>
      </c>
      <c r="D65" s="17">
        <v>117</v>
      </c>
      <c r="E65" s="18">
        <f>D65/C65*100</f>
        <v>11.196172248803828</v>
      </c>
      <c r="F65" s="14"/>
      <c r="G65" s="14"/>
      <c r="H65" s="14"/>
      <c r="I65" s="14"/>
      <c r="J65" s="14"/>
      <c r="K65" s="14"/>
    </row>
    <row r="66" spans="1:11" ht="27" customHeight="1">
      <c r="A66" s="1" t="s">
        <v>17</v>
      </c>
      <c r="B66" s="2" t="s">
        <v>9</v>
      </c>
      <c r="C66" s="3" t="s">
        <v>9</v>
      </c>
      <c r="D66" s="3" t="s">
        <v>9</v>
      </c>
      <c r="E66" s="3" t="s">
        <v>9</v>
      </c>
      <c r="F66" s="3" t="s">
        <v>9</v>
      </c>
      <c r="G66" s="3" t="s">
        <v>9</v>
      </c>
      <c r="H66" s="3" t="s">
        <v>9</v>
      </c>
      <c r="I66" s="3" t="s">
        <v>9</v>
      </c>
      <c r="J66" s="3" t="s">
        <v>9</v>
      </c>
      <c r="K66" s="4" t="s">
        <v>9</v>
      </c>
    </row>
    <row r="67" spans="1:11" ht="27" customHeight="1">
      <c r="A67" s="6" t="s">
        <v>76</v>
      </c>
      <c r="B67" s="7" t="s">
        <v>19</v>
      </c>
      <c r="C67" s="23">
        <f>C69</f>
        <v>350000</v>
      </c>
      <c r="D67" s="9">
        <f>D69</f>
        <v>131621.64000000001</v>
      </c>
      <c r="E67" s="10">
        <f>D67/C67*100</f>
        <v>37.606182857142862</v>
      </c>
      <c r="F67" s="11">
        <v>5424800</v>
      </c>
      <c r="G67" s="10">
        <v>1393333.7</v>
      </c>
      <c r="H67" s="10">
        <f>G67/F67*100</f>
        <v>25.684517401563191</v>
      </c>
      <c r="I67" s="11">
        <v>18311870</v>
      </c>
      <c r="J67" s="11">
        <v>6976909.8300000001</v>
      </c>
      <c r="K67" s="11">
        <f>J67/I67*100</f>
        <v>38.100477067606967</v>
      </c>
    </row>
    <row r="68" spans="1:11" ht="27" customHeight="1">
      <c r="A68" s="12" t="s">
        <v>11</v>
      </c>
      <c r="B68" s="13" t="s">
        <v>9</v>
      </c>
      <c r="C68" s="14" t="s">
        <v>9</v>
      </c>
      <c r="D68" s="14" t="s">
        <v>9</v>
      </c>
      <c r="E68" s="14" t="s">
        <v>9</v>
      </c>
      <c r="F68" s="14" t="s">
        <v>9</v>
      </c>
      <c r="G68" s="14" t="s">
        <v>9</v>
      </c>
      <c r="H68" s="14" t="s">
        <v>9</v>
      </c>
      <c r="I68" s="14" t="s">
        <v>9</v>
      </c>
      <c r="J68" s="14" t="s">
        <v>9</v>
      </c>
      <c r="K68" s="14" t="s">
        <v>9</v>
      </c>
    </row>
    <row r="69" spans="1:11" ht="27" customHeight="1">
      <c r="A69" s="15" t="s">
        <v>49</v>
      </c>
      <c r="B69" s="13" t="s">
        <v>19</v>
      </c>
      <c r="C69" s="16">
        <v>350000</v>
      </c>
      <c r="D69" s="17">
        <v>131621.64000000001</v>
      </c>
      <c r="E69" s="18">
        <f>D69/C69*100</f>
        <v>37.606182857142862</v>
      </c>
      <c r="F69" s="14" t="s">
        <v>9</v>
      </c>
      <c r="G69" s="14" t="s">
        <v>9</v>
      </c>
      <c r="H69" s="14" t="s">
        <v>9</v>
      </c>
      <c r="I69" s="14" t="s">
        <v>9</v>
      </c>
      <c r="J69" s="14" t="s">
        <v>9</v>
      </c>
      <c r="K69" s="14" t="s">
        <v>9</v>
      </c>
    </row>
    <row r="70" spans="1:11" ht="50.1" customHeight="1">
      <c r="A70" s="6" t="s">
        <v>77</v>
      </c>
      <c r="B70" s="7" t="s">
        <v>19</v>
      </c>
      <c r="C70" s="26">
        <f>C72+C73</f>
        <v>2000000</v>
      </c>
      <c r="D70" s="26">
        <f>D72+D73</f>
        <v>1066965.8400000001</v>
      </c>
      <c r="E70" s="27">
        <f>D70/C70*100</f>
        <v>53.348292000000008</v>
      </c>
      <c r="F70" s="27"/>
      <c r="G70" s="27"/>
      <c r="H70" s="27"/>
      <c r="I70" s="27">
        <v>2869200</v>
      </c>
      <c r="J70" s="28">
        <v>751659.93</v>
      </c>
      <c r="K70" s="28">
        <f>J70/I70*100</f>
        <v>26.19754391468005</v>
      </c>
    </row>
    <row r="71" spans="1:11" ht="27" customHeight="1">
      <c r="A71" s="12" t="s">
        <v>11</v>
      </c>
      <c r="B71" s="13"/>
      <c r="C71" s="14" t="s">
        <v>9</v>
      </c>
      <c r="D71" s="14" t="s">
        <v>9</v>
      </c>
      <c r="E71" s="14" t="s">
        <v>9</v>
      </c>
      <c r="F71" s="14" t="s">
        <v>9</v>
      </c>
      <c r="G71" s="14" t="s">
        <v>9</v>
      </c>
      <c r="H71" s="14" t="s">
        <v>9</v>
      </c>
      <c r="I71" s="14" t="s">
        <v>9</v>
      </c>
      <c r="J71" s="14" t="s">
        <v>9</v>
      </c>
      <c r="K71" s="14" t="s">
        <v>9</v>
      </c>
    </row>
    <row r="72" spans="1:11" ht="27" customHeight="1">
      <c r="A72" s="15" t="s">
        <v>65</v>
      </c>
      <c r="B72" s="13" t="s">
        <v>19</v>
      </c>
      <c r="C72" s="16">
        <v>1000000</v>
      </c>
      <c r="D72" s="17">
        <v>591715</v>
      </c>
      <c r="E72" s="18">
        <f>D72/C72*100</f>
        <v>59.171500000000002</v>
      </c>
      <c r="F72" s="14"/>
      <c r="G72" s="14"/>
      <c r="H72" s="14"/>
      <c r="I72" s="14"/>
      <c r="J72" s="14"/>
      <c r="K72" s="14"/>
    </row>
    <row r="73" spans="1:11" ht="27" customHeight="1">
      <c r="A73" s="15" t="s">
        <v>66</v>
      </c>
      <c r="B73" s="13" t="s">
        <v>19</v>
      </c>
      <c r="C73" s="16">
        <v>1000000</v>
      </c>
      <c r="D73" s="17">
        <v>475250.84</v>
      </c>
      <c r="E73" s="18">
        <f>D73/C73*100</f>
        <v>47.525084</v>
      </c>
      <c r="F73" s="14"/>
      <c r="G73" s="14"/>
      <c r="H73" s="14"/>
      <c r="I73" s="14"/>
      <c r="J73" s="14"/>
      <c r="K73" s="14"/>
    </row>
    <row r="74" spans="1:11" ht="27" customHeight="1">
      <c r="A74" s="6" t="s">
        <v>78</v>
      </c>
      <c r="B74" s="7" t="s">
        <v>14</v>
      </c>
      <c r="C74" s="9">
        <f>C76</f>
        <v>180000</v>
      </c>
      <c r="D74" s="9">
        <f>D76</f>
        <v>272302</v>
      </c>
      <c r="E74" s="11">
        <f>D74/C74*100</f>
        <v>151.2788888888889</v>
      </c>
      <c r="F74" s="11">
        <v>21668800</v>
      </c>
      <c r="G74" s="10">
        <f>5874732.24+2821000</f>
        <v>8695732.2400000002</v>
      </c>
      <c r="H74" s="10">
        <f>G74/F74*100</f>
        <v>40.130197519013514</v>
      </c>
      <c r="I74" s="11"/>
      <c r="J74" s="11"/>
      <c r="K74" s="11"/>
    </row>
    <row r="75" spans="1:11" ht="27" customHeight="1">
      <c r="A75" s="12" t="s">
        <v>11</v>
      </c>
      <c r="B75" s="13" t="s">
        <v>9</v>
      </c>
      <c r="C75" s="14" t="s">
        <v>9</v>
      </c>
      <c r="D75" s="14" t="s">
        <v>9</v>
      </c>
      <c r="E75" s="14" t="s">
        <v>9</v>
      </c>
      <c r="F75" s="14" t="s">
        <v>9</v>
      </c>
      <c r="G75" s="14" t="s">
        <v>9</v>
      </c>
      <c r="H75" s="14" t="s">
        <v>9</v>
      </c>
      <c r="I75" s="14" t="s">
        <v>9</v>
      </c>
      <c r="J75" s="14" t="s">
        <v>9</v>
      </c>
      <c r="K75" s="14" t="s">
        <v>9</v>
      </c>
    </row>
    <row r="76" spans="1:11" ht="27" customHeight="1">
      <c r="A76" s="15" t="s">
        <v>109</v>
      </c>
      <c r="B76" s="13" t="s">
        <v>14</v>
      </c>
      <c r="C76" s="16">
        <v>180000</v>
      </c>
      <c r="D76" s="17">
        <v>272302</v>
      </c>
      <c r="E76" s="18">
        <f>D76/C76*100</f>
        <v>151.2788888888889</v>
      </c>
      <c r="F76" s="14" t="s">
        <v>9</v>
      </c>
      <c r="G76" s="14" t="s">
        <v>9</v>
      </c>
      <c r="H76" s="14" t="s">
        <v>9</v>
      </c>
      <c r="I76" s="14" t="s">
        <v>9</v>
      </c>
      <c r="J76" s="14" t="s">
        <v>9</v>
      </c>
      <c r="K76" s="14" t="s">
        <v>9</v>
      </c>
    </row>
    <row r="77" spans="1:11" ht="27" customHeight="1">
      <c r="A77" s="15" t="s">
        <v>110</v>
      </c>
      <c r="B77" s="13" t="s">
        <v>18</v>
      </c>
      <c r="C77" s="16">
        <v>400</v>
      </c>
      <c r="D77" s="17">
        <v>305</v>
      </c>
      <c r="E77" s="18">
        <f>D77/C77*100</f>
        <v>76.25</v>
      </c>
      <c r="F77" s="14" t="s">
        <v>9</v>
      </c>
      <c r="G77" s="14" t="s">
        <v>9</v>
      </c>
      <c r="H77" s="14" t="s">
        <v>9</v>
      </c>
      <c r="I77" s="14" t="s">
        <v>9</v>
      </c>
      <c r="J77" s="14" t="s">
        <v>9</v>
      </c>
      <c r="K77" s="14" t="s">
        <v>9</v>
      </c>
    </row>
    <row r="78" spans="1:11" ht="27" customHeight="1">
      <c r="A78" s="6" t="s">
        <v>79</v>
      </c>
      <c r="B78" s="7" t="s">
        <v>19</v>
      </c>
      <c r="C78" s="9">
        <f>C85</f>
        <v>1420362</v>
      </c>
      <c r="D78" s="9">
        <f>D85</f>
        <v>139999.75</v>
      </c>
      <c r="E78" s="10">
        <f>D78/C78*100</f>
        <v>9.8566245788045581</v>
      </c>
      <c r="F78" s="11">
        <v>10790300</v>
      </c>
      <c r="G78" s="10">
        <v>2678370.88</v>
      </c>
      <c r="H78" s="10">
        <f>G78/F78*100</f>
        <v>24.822024225461757</v>
      </c>
      <c r="I78" s="11">
        <v>26361265</v>
      </c>
      <c r="J78" s="11">
        <v>2321388.5</v>
      </c>
      <c r="K78" s="11">
        <f>J78/I78*100</f>
        <v>8.8060588139453859</v>
      </c>
    </row>
    <row r="79" spans="1:11" ht="27" customHeight="1">
      <c r="A79" s="12" t="s">
        <v>11</v>
      </c>
      <c r="B79" s="13" t="s">
        <v>9</v>
      </c>
      <c r="C79" s="14" t="s">
        <v>9</v>
      </c>
      <c r="D79" s="14" t="s">
        <v>9</v>
      </c>
      <c r="E79" s="14" t="s">
        <v>9</v>
      </c>
      <c r="F79" s="14" t="s">
        <v>9</v>
      </c>
      <c r="G79" s="14" t="s">
        <v>9</v>
      </c>
      <c r="H79" s="14" t="s">
        <v>9</v>
      </c>
      <c r="I79" s="14" t="s">
        <v>9</v>
      </c>
      <c r="J79" s="14" t="s">
        <v>9</v>
      </c>
      <c r="K79" s="14" t="s">
        <v>9</v>
      </c>
    </row>
    <row r="80" spans="1:11" ht="27" customHeight="1">
      <c r="A80" s="29" t="s">
        <v>111</v>
      </c>
      <c r="B80" s="30"/>
      <c r="C80" s="31"/>
      <c r="D80" s="31"/>
      <c r="E80" s="31"/>
      <c r="F80" s="31"/>
      <c r="G80" s="31"/>
      <c r="H80" s="31"/>
      <c r="I80" s="31"/>
      <c r="J80" s="31"/>
      <c r="K80" s="31"/>
    </row>
    <row r="81" spans="1:11" ht="27" customHeight="1">
      <c r="A81" s="15" t="s">
        <v>117</v>
      </c>
      <c r="B81" s="13" t="s">
        <v>19</v>
      </c>
      <c r="C81" s="16">
        <v>1420362</v>
      </c>
      <c r="D81" s="32">
        <v>821602.18</v>
      </c>
      <c r="E81" s="33">
        <f t="shared" ref="E81:E86" si="8">D81/C81*100</f>
        <v>57.844562160913917</v>
      </c>
      <c r="F81" s="14"/>
      <c r="G81" s="14"/>
      <c r="H81" s="14"/>
      <c r="I81" s="14"/>
      <c r="J81" s="14"/>
      <c r="K81" s="14"/>
    </row>
    <row r="82" spans="1:11" ht="27" customHeight="1">
      <c r="A82" s="15"/>
      <c r="B82" s="13" t="s">
        <v>22</v>
      </c>
      <c r="C82" s="16">
        <v>148803</v>
      </c>
      <c r="D82" s="32">
        <v>85756</v>
      </c>
      <c r="E82" s="33">
        <f t="shared" si="8"/>
        <v>57.630558523685679</v>
      </c>
      <c r="F82" s="14"/>
      <c r="G82" s="14"/>
      <c r="H82" s="14"/>
      <c r="I82" s="14"/>
      <c r="J82" s="14"/>
      <c r="K82" s="14"/>
    </row>
    <row r="83" spans="1:11" ht="27" customHeight="1">
      <c r="A83" s="15" t="s">
        <v>116</v>
      </c>
      <c r="B83" s="13" t="s">
        <v>19</v>
      </c>
      <c r="C83" s="16">
        <v>1420362</v>
      </c>
      <c r="D83" s="17">
        <v>267221.75</v>
      </c>
      <c r="E83" s="33">
        <f t="shared" ref="E83:E84" si="9">D83/C83*100</f>
        <v>18.813636946074311</v>
      </c>
      <c r="F83" s="14"/>
      <c r="G83" s="14"/>
      <c r="H83" s="14"/>
      <c r="I83" s="14"/>
      <c r="J83" s="14"/>
      <c r="K83" s="14"/>
    </row>
    <row r="84" spans="1:11" ht="27" customHeight="1">
      <c r="A84" s="15"/>
      <c r="B84" s="13" t="s">
        <v>22</v>
      </c>
      <c r="C84" s="16">
        <v>148803</v>
      </c>
      <c r="D84" s="17">
        <v>31944</v>
      </c>
      <c r="E84" s="33">
        <f t="shared" si="9"/>
        <v>21.46730912683212</v>
      </c>
      <c r="F84" s="14"/>
      <c r="G84" s="14"/>
      <c r="H84" s="14"/>
      <c r="I84" s="14"/>
      <c r="J84" s="14"/>
      <c r="K84" s="14"/>
    </row>
    <row r="85" spans="1:11" ht="27" customHeight="1">
      <c r="A85" s="15" t="s">
        <v>115</v>
      </c>
      <c r="B85" s="13" t="s">
        <v>19</v>
      </c>
      <c r="C85" s="16">
        <v>1420362</v>
      </c>
      <c r="D85" s="17">
        <v>139999.75</v>
      </c>
      <c r="E85" s="33">
        <f t="shared" si="8"/>
        <v>9.8566245788045581</v>
      </c>
      <c r="F85" s="14" t="s">
        <v>9</v>
      </c>
      <c r="G85" s="14" t="s">
        <v>9</v>
      </c>
      <c r="H85" s="14" t="s">
        <v>9</v>
      </c>
      <c r="I85" s="14" t="s">
        <v>9</v>
      </c>
      <c r="J85" s="14" t="s">
        <v>9</v>
      </c>
      <c r="K85" s="14" t="s">
        <v>9</v>
      </c>
    </row>
    <row r="86" spans="1:11" ht="27" customHeight="1">
      <c r="A86" s="15"/>
      <c r="B86" s="13" t="s">
        <v>22</v>
      </c>
      <c r="C86" s="16">
        <v>148803</v>
      </c>
      <c r="D86" s="17">
        <v>20509</v>
      </c>
      <c r="E86" s="33">
        <f t="shared" si="8"/>
        <v>13.782652231473827</v>
      </c>
      <c r="F86" s="14"/>
      <c r="G86" s="14"/>
      <c r="H86" s="14"/>
      <c r="I86" s="14"/>
      <c r="J86" s="14"/>
      <c r="K86" s="14"/>
    </row>
    <row r="87" spans="1:11" ht="27" customHeight="1">
      <c r="A87" s="29" t="s">
        <v>112</v>
      </c>
      <c r="B87" s="30"/>
      <c r="C87" s="34"/>
      <c r="D87" s="35"/>
      <c r="E87" s="36"/>
      <c r="F87" s="31"/>
      <c r="G87" s="31"/>
      <c r="H87" s="31"/>
      <c r="I87" s="31"/>
      <c r="J87" s="31"/>
      <c r="K87" s="31"/>
    </row>
    <row r="88" spans="1:11" ht="27" customHeight="1">
      <c r="A88" s="15" t="s">
        <v>114</v>
      </c>
      <c r="B88" s="13" t="s">
        <v>22</v>
      </c>
      <c r="C88" s="16">
        <v>50893</v>
      </c>
      <c r="D88" s="17">
        <v>10406</v>
      </c>
      <c r="E88" s="18">
        <f t="shared" ref="E88" si="10">D88/C88*100</f>
        <v>20.446819798400565</v>
      </c>
      <c r="F88" s="14"/>
      <c r="G88" s="14"/>
      <c r="H88" s="14"/>
      <c r="I88" s="14"/>
      <c r="J88" s="14"/>
      <c r="K88" s="14"/>
    </row>
    <row r="89" spans="1:11" ht="40.5">
      <c r="A89" s="29" t="s">
        <v>113</v>
      </c>
      <c r="B89" s="30"/>
      <c r="C89" s="34"/>
      <c r="D89" s="35"/>
      <c r="E89" s="36"/>
      <c r="F89" s="31"/>
      <c r="G89" s="31"/>
      <c r="H89" s="31"/>
      <c r="I89" s="31"/>
      <c r="J89" s="31"/>
      <c r="K89" s="31"/>
    </row>
    <row r="90" spans="1:11" ht="27" customHeight="1">
      <c r="A90" s="15" t="s">
        <v>114</v>
      </c>
      <c r="B90" s="13" t="s">
        <v>19</v>
      </c>
      <c r="C90" s="16">
        <v>1400000</v>
      </c>
      <c r="D90" s="17">
        <v>0</v>
      </c>
      <c r="E90" s="18">
        <f t="shared" ref="E90:E92" si="11">D90/C90*100</f>
        <v>0</v>
      </c>
      <c r="F90" s="14"/>
      <c r="G90" s="14"/>
      <c r="H90" s="14"/>
      <c r="I90" s="14"/>
      <c r="J90" s="14"/>
      <c r="K90" s="14"/>
    </row>
    <row r="91" spans="1:11" ht="40.5">
      <c r="A91" s="29" t="s">
        <v>118</v>
      </c>
      <c r="B91" s="30"/>
      <c r="C91" s="34"/>
      <c r="D91" s="35"/>
      <c r="E91" s="36"/>
      <c r="F91" s="31"/>
      <c r="G91" s="31"/>
      <c r="H91" s="31"/>
      <c r="I91" s="31"/>
      <c r="J91" s="31"/>
      <c r="K91" s="31"/>
    </row>
    <row r="92" spans="1:11" ht="27" customHeight="1">
      <c r="A92" s="15" t="s">
        <v>114</v>
      </c>
      <c r="B92" s="13" t="s">
        <v>22</v>
      </c>
      <c r="C92" s="16">
        <v>400</v>
      </c>
      <c r="D92" s="17"/>
      <c r="E92" s="18">
        <f t="shared" si="11"/>
        <v>0</v>
      </c>
      <c r="F92" s="14"/>
      <c r="G92" s="14"/>
      <c r="H92" s="14"/>
      <c r="I92" s="14"/>
      <c r="J92" s="14"/>
      <c r="K92" s="14"/>
    </row>
    <row r="93" spans="1:11" ht="27" customHeight="1">
      <c r="A93" s="6" t="s">
        <v>80</v>
      </c>
      <c r="B93" s="7" t="s">
        <v>14</v>
      </c>
      <c r="C93" s="9">
        <f>C99</f>
        <v>37000</v>
      </c>
      <c r="D93" s="9">
        <f>D99</f>
        <v>11216</v>
      </c>
      <c r="E93" s="10">
        <f>D93/C93*100</f>
        <v>30.313513513513513</v>
      </c>
      <c r="F93" s="11">
        <v>21398100</v>
      </c>
      <c r="G93" s="10">
        <f>4955110.06+2074999</f>
        <v>7030109.0599999996</v>
      </c>
      <c r="H93" s="10">
        <f>G93/F93*100</f>
        <v>32.85389385038858</v>
      </c>
      <c r="I93" s="11">
        <v>65684300</v>
      </c>
      <c r="J93" s="11">
        <v>10561254.58</v>
      </c>
      <c r="K93" s="11">
        <f>J93/I93*100</f>
        <v>16.078811192324498</v>
      </c>
    </row>
    <row r="94" spans="1:11" ht="27" customHeight="1">
      <c r="A94" s="6"/>
      <c r="B94" s="7" t="s">
        <v>19</v>
      </c>
      <c r="C94" s="9">
        <v>240000</v>
      </c>
      <c r="D94" s="9">
        <v>145312.57249999998</v>
      </c>
      <c r="E94" s="10">
        <f>D94/C94*100</f>
        <v>60.546905208333321</v>
      </c>
      <c r="F94" s="11"/>
      <c r="G94" s="10"/>
      <c r="H94" s="10"/>
      <c r="I94" s="11"/>
      <c r="J94" s="11"/>
      <c r="K94" s="11"/>
    </row>
    <row r="95" spans="1:11" ht="31.5" customHeight="1">
      <c r="A95" s="12" t="s">
        <v>11</v>
      </c>
      <c r="B95" s="13" t="s">
        <v>9</v>
      </c>
      <c r="C95" s="14" t="s">
        <v>9</v>
      </c>
      <c r="D95" s="14" t="s">
        <v>9</v>
      </c>
      <c r="E95" s="14" t="s">
        <v>9</v>
      </c>
      <c r="F95" s="14" t="s">
        <v>9</v>
      </c>
      <c r="G95" s="14" t="s">
        <v>9</v>
      </c>
      <c r="H95" s="14" t="s">
        <v>9</v>
      </c>
      <c r="I95" s="14" t="s">
        <v>9</v>
      </c>
      <c r="J95" s="14" t="s">
        <v>9</v>
      </c>
      <c r="K95" s="14" t="s">
        <v>9</v>
      </c>
    </row>
    <row r="96" spans="1:11" ht="31.5" customHeight="1">
      <c r="A96" s="71" t="s">
        <v>169</v>
      </c>
      <c r="B96" s="13"/>
      <c r="C96" s="14"/>
      <c r="D96" s="14"/>
      <c r="E96" s="14"/>
      <c r="F96" s="14"/>
      <c r="G96" s="14"/>
      <c r="H96" s="14"/>
      <c r="I96" s="14"/>
      <c r="J96" s="14"/>
      <c r="K96" s="14"/>
    </row>
    <row r="97" spans="1:11" ht="27" customHeight="1">
      <c r="A97" s="15" t="s">
        <v>165</v>
      </c>
      <c r="B97" s="13" t="s">
        <v>19</v>
      </c>
      <c r="C97" s="16">
        <v>117700</v>
      </c>
      <c r="D97" s="17">
        <v>51595.512499999997</v>
      </c>
      <c r="E97" s="18">
        <f t="shared" ref="E97:E111" si="12">D97/C97*100</f>
        <v>43.836459218351735</v>
      </c>
      <c r="F97" s="14" t="s">
        <v>9</v>
      </c>
      <c r="G97" s="14" t="s">
        <v>9</v>
      </c>
      <c r="H97" s="14" t="s">
        <v>9</v>
      </c>
      <c r="I97" s="14" t="s">
        <v>9</v>
      </c>
      <c r="J97" s="14" t="s">
        <v>9</v>
      </c>
      <c r="K97" s="14" t="s">
        <v>9</v>
      </c>
    </row>
    <row r="98" spans="1:11" ht="27" customHeight="1">
      <c r="A98" s="15" t="s">
        <v>166</v>
      </c>
      <c r="B98" s="13" t="s">
        <v>14</v>
      </c>
      <c r="C98" s="16">
        <v>37000</v>
      </c>
      <c r="D98" s="17">
        <v>15989</v>
      </c>
      <c r="E98" s="18">
        <f t="shared" si="12"/>
        <v>43.213513513513512</v>
      </c>
      <c r="F98" s="14" t="s">
        <v>9</v>
      </c>
      <c r="G98" s="14" t="s">
        <v>9</v>
      </c>
      <c r="H98" s="14" t="s">
        <v>9</v>
      </c>
      <c r="I98" s="14" t="s">
        <v>9</v>
      </c>
      <c r="J98" s="14" t="s">
        <v>9</v>
      </c>
      <c r="K98" s="14" t="s">
        <v>9</v>
      </c>
    </row>
    <row r="99" spans="1:11" ht="27" customHeight="1">
      <c r="A99" s="15" t="s">
        <v>167</v>
      </c>
      <c r="B99" s="13" t="s">
        <v>14</v>
      </c>
      <c r="C99" s="16">
        <v>37000</v>
      </c>
      <c r="D99" s="17">
        <v>11216</v>
      </c>
      <c r="E99" s="18">
        <f t="shared" si="12"/>
        <v>30.313513513513513</v>
      </c>
      <c r="F99" s="14" t="s">
        <v>9</v>
      </c>
      <c r="G99" s="14" t="s">
        <v>9</v>
      </c>
      <c r="H99" s="14" t="s">
        <v>9</v>
      </c>
      <c r="I99" s="14" t="s">
        <v>9</v>
      </c>
      <c r="J99" s="14" t="s">
        <v>9</v>
      </c>
      <c r="K99" s="14" t="s">
        <v>9</v>
      </c>
    </row>
    <row r="100" spans="1:11" ht="27" customHeight="1">
      <c r="A100" s="71" t="s">
        <v>170</v>
      </c>
      <c r="B100" s="13"/>
      <c r="C100" s="16"/>
      <c r="D100" s="17"/>
      <c r="E100" s="18"/>
      <c r="F100" s="14"/>
      <c r="G100" s="14"/>
      <c r="H100" s="14"/>
      <c r="I100" s="14"/>
      <c r="J100" s="14"/>
      <c r="K100" s="14"/>
    </row>
    <row r="101" spans="1:11" ht="27" customHeight="1">
      <c r="A101" s="15" t="s">
        <v>165</v>
      </c>
      <c r="B101" s="13" t="s">
        <v>19</v>
      </c>
      <c r="C101" s="16">
        <v>30800</v>
      </c>
      <c r="D101" s="17">
        <v>21261.047500000001</v>
      </c>
      <c r="E101" s="18">
        <f t="shared" si="12"/>
        <v>69.029375000000002</v>
      </c>
      <c r="F101" s="14"/>
      <c r="G101" s="14"/>
      <c r="H101" s="14"/>
      <c r="I101" s="14"/>
      <c r="J101" s="14"/>
      <c r="K101" s="14"/>
    </row>
    <row r="102" spans="1:11" ht="27" customHeight="1">
      <c r="A102" s="15" t="s">
        <v>166</v>
      </c>
      <c r="B102" s="13" t="s">
        <v>14</v>
      </c>
      <c r="C102" s="16">
        <v>3080</v>
      </c>
      <c r="D102" s="17">
        <v>1271</v>
      </c>
      <c r="E102" s="18">
        <f t="shared" si="12"/>
        <v>41.266233766233768</v>
      </c>
      <c r="F102" s="14"/>
      <c r="G102" s="14"/>
      <c r="H102" s="14"/>
      <c r="I102" s="14"/>
      <c r="J102" s="14"/>
      <c r="K102" s="14"/>
    </row>
    <row r="103" spans="1:11" ht="27" customHeight="1">
      <c r="A103" s="15" t="s">
        <v>167</v>
      </c>
      <c r="B103" s="13" t="s">
        <v>14</v>
      </c>
      <c r="C103" s="16">
        <v>3080</v>
      </c>
      <c r="D103" s="17">
        <v>196</v>
      </c>
      <c r="E103" s="18">
        <f t="shared" si="12"/>
        <v>6.3636363636363633</v>
      </c>
      <c r="F103" s="14"/>
      <c r="G103" s="14"/>
      <c r="H103" s="14"/>
      <c r="I103" s="14"/>
      <c r="J103" s="14"/>
      <c r="K103" s="14"/>
    </row>
    <row r="104" spans="1:11" ht="27" customHeight="1">
      <c r="A104" s="71" t="s">
        <v>171</v>
      </c>
      <c r="B104" s="13"/>
      <c r="C104" s="16"/>
      <c r="D104" s="17"/>
      <c r="E104" s="18"/>
      <c r="F104" s="14"/>
      <c r="G104" s="14"/>
      <c r="H104" s="14"/>
      <c r="I104" s="14"/>
      <c r="J104" s="14"/>
      <c r="K104" s="14"/>
    </row>
    <row r="105" spans="1:11" ht="27" customHeight="1">
      <c r="A105" s="15" t="s">
        <v>165</v>
      </c>
      <c r="B105" s="13" t="s">
        <v>19</v>
      </c>
      <c r="C105" s="16">
        <v>86900</v>
      </c>
      <c r="D105" s="17">
        <v>30397.764999999999</v>
      </c>
      <c r="E105" s="18">
        <f t="shared" si="12"/>
        <v>34.980166858457991</v>
      </c>
      <c r="F105" s="14"/>
      <c r="G105" s="14"/>
      <c r="H105" s="14"/>
      <c r="I105" s="14"/>
      <c r="J105" s="14"/>
      <c r="K105" s="14"/>
    </row>
    <row r="106" spans="1:11" ht="27" customHeight="1">
      <c r="A106" s="15" t="s">
        <v>166</v>
      </c>
      <c r="B106" s="13" t="s">
        <v>14</v>
      </c>
      <c r="C106" s="16">
        <v>14495</v>
      </c>
      <c r="D106" s="17">
        <v>2742</v>
      </c>
      <c r="E106" s="18">
        <f t="shared" si="12"/>
        <v>18.91686788547775</v>
      </c>
      <c r="F106" s="14"/>
      <c r="G106" s="14"/>
      <c r="H106" s="14"/>
      <c r="I106" s="14"/>
      <c r="J106" s="14"/>
      <c r="K106" s="14"/>
    </row>
    <row r="107" spans="1:11" ht="27" customHeight="1">
      <c r="A107" s="15" t="s">
        <v>167</v>
      </c>
      <c r="B107" s="13" t="s">
        <v>14</v>
      </c>
      <c r="C107" s="16">
        <v>14495</v>
      </c>
      <c r="D107" s="17">
        <v>798</v>
      </c>
      <c r="E107" s="18">
        <f t="shared" si="12"/>
        <v>5.5053466712659542</v>
      </c>
      <c r="F107" s="14"/>
      <c r="G107" s="14"/>
      <c r="H107" s="14"/>
      <c r="I107" s="14"/>
      <c r="J107" s="14"/>
      <c r="K107" s="14"/>
    </row>
    <row r="108" spans="1:11" ht="27" customHeight="1">
      <c r="A108" s="71" t="s">
        <v>172</v>
      </c>
      <c r="B108" s="13"/>
      <c r="C108" s="16"/>
      <c r="D108" s="17"/>
      <c r="E108" s="18"/>
      <c r="F108" s="14"/>
      <c r="G108" s="14"/>
      <c r="H108" s="14"/>
      <c r="I108" s="14"/>
      <c r="J108" s="14"/>
      <c r="K108" s="14"/>
    </row>
    <row r="109" spans="1:11" ht="27" customHeight="1">
      <c r="A109" s="15" t="s">
        <v>166</v>
      </c>
      <c r="B109" s="13" t="s">
        <v>14</v>
      </c>
      <c r="C109" s="16">
        <v>19425</v>
      </c>
      <c r="D109" s="17">
        <v>12024</v>
      </c>
      <c r="E109" s="18">
        <f t="shared" si="12"/>
        <v>61.899613899613904</v>
      </c>
      <c r="F109" s="14"/>
      <c r="G109" s="14"/>
      <c r="H109" s="14"/>
      <c r="I109" s="14"/>
      <c r="J109" s="14"/>
      <c r="K109" s="14"/>
    </row>
    <row r="110" spans="1:11" ht="27" customHeight="1">
      <c r="A110" s="15" t="s">
        <v>167</v>
      </c>
      <c r="B110" s="13" t="s">
        <v>14</v>
      </c>
      <c r="C110" s="16">
        <v>19425</v>
      </c>
      <c r="D110" s="17">
        <v>10360</v>
      </c>
      <c r="E110" s="18">
        <f t="shared" si="12"/>
        <v>53.333333333333336</v>
      </c>
      <c r="F110" s="14"/>
      <c r="G110" s="14"/>
      <c r="H110" s="14"/>
      <c r="I110" s="14"/>
      <c r="J110" s="14"/>
      <c r="K110" s="14"/>
    </row>
    <row r="111" spans="1:11" ht="27" customHeight="1">
      <c r="A111" s="71" t="s">
        <v>168</v>
      </c>
      <c r="B111" s="13" t="s">
        <v>14</v>
      </c>
      <c r="C111" s="16">
        <v>3864</v>
      </c>
      <c r="D111" s="17">
        <v>209</v>
      </c>
      <c r="E111" s="18">
        <f t="shared" si="12"/>
        <v>5.4089026915113871</v>
      </c>
      <c r="F111" s="14"/>
      <c r="G111" s="14"/>
      <c r="H111" s="14"/>
      <c r="I111" s="14"/>
      <c r="J111" s="14"/>
      <c r="K111" s="14"/>
    </row>
    <row r="112" spans="1:11" ht="27" customHeight="1">
      <c r="A112" s="6" t="s">
        <v>81</v>
      </c>
      <c r="B112" s="7" t="s">
        <v>14</v>
      </c>
      <c r="C112" s="9">
        <f>C118+C120</f>
        <v>6076</v>
      </c>
      <c r="D112" s="9">
        <f>D119+D122</f>
        <v>55</v>
      </c>
      <c r="E112" s="10">
        <f>D112/C112*100</f>
        <v>0.9052007899934168</v>
      </c>
      <c r="F112" s="11"/>
      <c r="G112" s="11"/>
      <c r="H112" s="11"/>
      <c r="I112" s="11">
        <v>17437285</v>
      </c>
      <c r="J112" s="10">
        <v>577367</v>
      </c>
      <c r="K112" s="10">
        <f>J112/I112*100</f>
        <v>3.3111060580818634</v>
      </c>
    </row>
    <row r="113" spans="1:11" ht="27" customHeight="1">
      <c r="A113" s="12" t="s">
        <v>11</v>
      </c>
      <c r="B113" s="13"/>
      <c r="C113" s="14" t="s">
        <v>9</v>
      </c>
      <c r="D113" s="14" t="s">
        <v>9</v>
      </c>
      <c r="E113" s="14" t="s">
        <v>9</v>
      </c>
      <c r="F113" s="14" t="s">
        <v>9</v>
      </c>
      <c r="G113" s="14" t="s">
        <v>9</v>
      </c>
      <c r="H113" s="14" t="s">
        <v>9</v>
      </c>
      <c r="I113" s="14" t="s">
        <v>9</v>
      </c>
      <c r="J113" s="14" t="s">
        <v>9</v>
      </c>
      <c r="K113" s="14" t="s">
        <v>9</v>
      </c>
    </row>
    <row r="114" spans="1:11" ht="27" customHeight="1">
      <c r="A114" s="15" t="s">
        <v>60</v>
      </c>
      <c r="B114" s="13" t="s">
        <v>64</v>
      </c>
      <c r="C114" s="16">
        <v>27</v>
      </c>
      <c r="D114" s="17">
        <v>2</v>
      </c>
      <c r="E114" s="18">
        <v>0</v>
      </c>
      <c r="F114" s="14"/>
      <c r="G114" s="14"/>
      <c r="H114" s="14"/>
      <c r="I114" s="14"/>
      <c r="J114" s="14"/>
      <c r="K114" s="14"/>
    </row>
    <row r="115" spans="1:11" ht="27" customHeight="1">
      <c r="A115" s="15" t="s">
        <v>61</v>
      </c>
      <c r="B115" s="13" t="s">
        <v>64</v>
      </c>
      <c r="C115" s="16">
        <v>27</v>
      </c>
      <c r="D115" s="17">
        <v>2</v>
      </c>
      <c r="E115" s="18">
        <v>0</v>
      </c>
      <c r="F115" s="14"/>
      <c r="G115" s="14"/>
      <c r="H115" s="14"/>
      <c r="I115" s="14"/>
      <c r="J115" s="14"/>
      <c r="K115" s="14"/>
    </row>
    <row r="116" spans="1:11" ht="27" customHeight="1">
      <c r="A116" s="15" t="s">
        <v>62</v>
      </c>
      <c r="B116" s="13" t="s">
        <v>64</v>
      </c>
      <c r="C116" s="16">
        <v>27</v>
      </c>
      <c r="D116" s="17">
        <v>2</v>
      </c>
      <c r="E116" s="18">
        <v>0</v>
      </c>
      <c r="F116" s="14"/>
      <c r="G116" s="14"/>
      <c r="H116" s="14"/>
      <c r="I116" s="14"/>
      <c r="J116" s="14"/>
      <c r="K116" s="14"/>
    </row>
    <row r="117" spans="1:11" ht="27" customHeight="1">
      <c r="A117" s="37" t="s">
        <v>122</v>
      </c>
      <c r="B117" s="30"/>
      <c r="C117" s="34"/>
      <c r="D117" s="35"/>
      <c r="E117" s="36"/>
      <c r="F117" s="14"/>
      <c r="G117" s="14"/>
      <c r="H117" s="14"/>
      <c r="I117" s="14"/>
      <c r="J117" s="14"/>
      <c r="K117" s="14"/>
    </row>
    <row r="118" spans="1:11" ht="27" customHeight="1">
      <c r="A118" s="15" t="s">
        <v>123</v>
      </c>
      <c r="B118" s="13" t="s">
        <v>14</v>
      </c>
      <c r="C118" s="16">
        <v>6076</v>
      </c>
      <c r="D118" s="17">
        <v>227</v>
      </c>
      <c r="E118" s="18">
        <f t="shared" ref="E118" si="13">D118/C118*100</f>
        <v>3.736010533245556</v>
      </c>
      <c r="F118" s="14"/>
      <c r="G118" s="14"/>
      <c r="H118" s="14"/>
      <c r="I118" s="14"/>
      <c r="J118" s="14"/>
      <c r="K118" s="14"/>
    </row>
    <row r="119" spans="1:11" ht="27" customHeight="1">
      <c r="A119" s="15" t="s">
        <v>124</v>
      </c>
      <c r="B119" s="13" t="s">
        <v>14</v>
      </c>
      <c r="C119" s="16">
        <v>6076</v>
      </c>
      <c r="D119" s="17">
        <v>3</v>
      </c>
      <c r="E119" s="18">
        <f t="shared" ref="E119:E121" si="14">D119/C119*100</f>
        <v>4.9374588545095459E-2</v>
      </c>
      <c r="F119" s="14"/>
      <c r="G119" s="14"/>
      <c r="H119" s="14"/>
      <c r="I119" s="14"/>
      <c r="J119" s="14"/>
      <c r="K119" s="14"/>
    </row>
    <row r="120" spans="1:11" ht="27" customHeight="1">
      <c r="A120" s="37" t="s">
        <v>63</v>
      </c>
      <c r="B120" s="30"/>
      <c r="C120" s="34"/>
      <c r="D120" s="35"/>
      <c r="E120" s="36"/>
      <c r="F120" s="14"/>
      <c r="G120" s="14"/>
      <c r="H120" s="14"/>
      <c r="I120" s="14"/>
      <c r="J120" s="14"/>
      <c r="K120" s="14"/>
    </row>
    <row r="121" spans="1:11" ht="27" customHeight="1">
      <c r="A121" s="15" t="s">
        <v>123</v>
      </c>
      <c r="B121" s="13" t="s">
        <v>14</v>
      </c>
      <c r="C121" s="16">
        <v>814</v>
      </c>
      <c r="D121" s="17">
        <v>47</v>
      </c>
      <c r="E121" s="18">
        <f t="shared" si="14"/>
        <v>5.7739557739557741</v>
      </c>
      <c r="F121" s="14"/>
      <c r="G121" s="14"/>
      <c r="H121" s="14"/>
      <c r="I121" s="14"/>
      <c r="J121" s="14"/>
      <c r="K121" s="14"/>
    </row>
    <row r="122" spans="1:11" ht="27" customHeight="1">
      <c r="A122" s="15" t="s">
        <v>125</v>
      </c>
      <c r="B122" s="13" t="s">
        <v>14</v>
      </c>
      <c r="C122" s="16">
        <v>814</v>
      </c>
      <c r="D122" s="17">
        <v>52</v>
      </c>
      <c r="E122" s="18">
        <f t="shared" ref="E122" si="15">D122/C122*100</f>
        <v>6.3882063882063882</v>
      </c>
      <c r="F122" s="14"/>
      <c r="G122" s="14"/>
      <c r="H122" s="14"/>
      <c r="I122" s="14"/>
      <c r="J122" s="14"/>
      <c r="K122" s="14"/>
    </row>
    <row r="123" spans="1:11" ht="27" customHeight="1">
      <c r="A123" s="6" t="s">
        <v>82</v>
      </c>
      <c r="B123" s="7"/>
      <c r="C123" s="11"/>
      <c r="D123" s="11"/>
      <c r="E123" s="11"/>
      <c r="F123" s="11"/>
      <c r="G123" s="11"/>
      <c r="H123" s="11"/>
      <c r="I123" s="11">
        <f>I124+I133</f>
        <v>2196325</v>
      </c>
      <c r="J123" s="11">
        <f>J124+J133</f>
        <v>130227</v>
      </c>
      <c r="K123" s="11">
        <f>J123/I123*100</f>
        <v>5.9293137399974958</v>
      </c>
    </row>
    <row r="124" spans="1:11" ht="27" customHeight="1">
      <c r="A124" s="38" t="s">
        <v>83</v>
      </c>
      <c r="B124" s="39"/>
      <c r="C124" s="40"/>
      <c r="D124" s="40"/>
      <c r="E124" s="40"/>
      <c r="F124" s="40"/>
      <c r="G124" s="40"/>
      <c r="H124" s="40"/>
      <c r="I124" s="40">
        <v>907945</v>
      </c>
      <c r="J124" s="40">
        <v>33871</v>
      </c>
      <c r="K124" s="40">
        <f>J124/I124*100</f>
        <v>3.7305123107677223</v>
      </c>
    </row>
    <row r="125" spans="1:11" ht="27" customHeight="1">
      <c r="A125" s="12" t="s">
        <v>11</v>
      </c>
      <c r="B125" s="13" t="s">
        <v>9</v>
      </c>
      <c r="C125" s="14" t="s">
        <v>9</v>
      </c>
      <c r="D125" s="14" t="s">
        <v>9</v>
      </c>
      <c r="E125" s="14" t="s">
        <v>9</v>
      </c>
      <c r="F125" s="14" t="s">
        <v>9</v>
      </c>
      <c r="G125" s="14" t="s">
        <v>9</v>
      </c>
      <c r="H125" s="14" t="s">
        <v>9</v>
      </c>
      <c r="I125" s="14" t="s">
        <v>9</v>
      </c>
      <c r="J125" s="14" t="s">
        <v>9</v>
      </c>
      <c r="K125" s="14" t="s">
        <v>9</v>
      </c>
    </row>
    <row r="126" spans="1:11" ht="27" customHeight="1">
      <c r="A126" s="15" t="s">
        <v>50</v>
      </c>
      <c r="B126" s="13" t="s">
        <v>19</v>
      </c>
      <c r="C126" s="16">
        <v>4000</v>
      </c>
      <c r="D126" s="17">
        <v>2617</v>
      </c>
      <c r="E126" s="18">
        <f t="shared" ref="E126:E132" si="16">D126/C126*100</f>
        <v>65.424999999999997</v>
      </c>
      <c r="F126" s="14"/>
      <c r="G126" s="14"/>
      <c r="H126" s="14"/>
      <c r="I126" s="14"/>
      <c r="J126" s="14"/>
      <c r="K126" s="14"/>
    </row>
    <row r="127" spans="1:11" ht="27" customHeight="1">
      <c r="A127" s="15" t="s">
        <v>51</v>
      </c>
      <c r="B127" s="13" t="s">
        <v>21</v>
      </c>
      <c r="C127" s="16">
        <v>42</v>
      </c>
      <c r="D127" s="17">
        <v>16</v>
      </c>
      <c r="E127" s="18">
        <f t="shared" si="16"/>
        <v>38.095238095238095</v>
      </c>
      <c r="F127" s="14"/>
      <c r="G127" s="14"/>
      <c r="H127" s="14"/>
      <c r="I127" s="14"/>
      <c r="J127" s="14"/>
      <c r="K127" s="14"/>
    </row>
    <row r="128" spans="1:11" ht="27" customHeight="1">
      <c r="A128" s="15" t="s">
        <v>52</v>
      </c>
      <c r="B128" s="13" t="s">
        <v>21</v>
      </c>
      <c r="C128" s="16">
        <v>42</v>
      </c>
      <c r="D128" s="17">
        <v>21</v>
      </c>
      <c r="E128" s="18">
        <f t="shared" si="16"/>
        <v>50</v>
      </c>
      <c r="F128" s="14"/>
      <c r="G128" s="14"/>
      <c r="H128" s="14"/>
      <c r="I128" s="14"/>
      <c r="J128" s="14"/>
      <c r="K128" s="14"/>
    </row>
    <row r="129" spans="1:11" ht="27" customHeight="1">
      <c r="A129" s="15" t="s">
        <v>119</v>
      </c>
      <c r="B129" s="13" t="s">
        <v>19</v>
      </c>
      <c r="C129" s="16">
        <v>4000</v>
      </c>
      <c r="D129" s="17">
        <v>2555</v>
      </c>
      <c r="E129" s="18">
        <f t="shared" si="16"/>
        <v>63.875000000000007</v>
      </c>
      <c r="F129" s="14"/>
      <c r="G129" s="14"/>
      <c r="H129" s="14"/>
      <c r="I129" s="14"/>
      <c r="J129" s="14"/>
      <c r="K129" s="14"/>
    </row>
    <row r="130" spans="1:11" ht="27" customHeight="1">
      <c r="A130" s="15" t="s">
        <v>121</v>
      </c>
      <c r="B130" s="13" t="s">
        <v>19</v>
      </c>
      <c r="C130" s="16">
        <v>4000</v>
      </c>
      <c r="D130" s="17">
        <v>1529</v>
      </c>
      <c r="E130" s="18">
        <f t="shared" si="16"/>
        <v>38.224999999999994</v>
      </c>
      <c r="F130" s="14"/>
      <c r="G130" s="14"/>
      <c r="H130" s="14"/>
      <c r="I130" s="14"/>
      <c r="J130" s="14"/>
      <c r="K130" s="14"/>
    </row>
    <row r="131" spans="1:11" ht="27" customHeight="1">
      <c r="A131" s="15" t="s">
        <v>126</v>
      </c>
      <c r="B131" s="13" t="s">
        <v>19</v>
      </c>
      <c r="C131" s="16">
        <v>4000</v>
      </c>
      <c r="D131" s="17">
        <v>0</v>
      </c>
      <c r="E131" s="18">
        <f t="shared" si="16"/>
        <v>0</v>
      </c>
      <c r="F131" s="14"/>
      <c r="G131" s="14"/>
      <c r="H131" s="14"/>
      <c r="I131" s="14"/>
      <c r="J131" s="14"/>
      <c r="K131" s="14"/>
    </row>
    <row r="132" spans="1:11" ht="27" customHeight="1">
      <c r="A132" s="15" t="s">
        <v>127</v>
      </c>
      <c r="B132" s="13" t="s">
        <v>19</v>
      </c>
      <c r="C132" s="16">
        <v>4000</v>
      </c>
      <c r="D132" s="17">
        <v>0</v>
      </c>
      <c r="E132" s="18">
        <f t="shared" si="16"/>
        <v>0</v>
      </c>
      <c r="F132" s="14"/>
      <c r="G132" s="14"/>
      <c r="H132" s="14"/>
      <c r="I132" s="14"/>
      <c r="J132" s="14"/>
      <c r="K132" s="14"/>
    </row>
    <row r="133" spans="1:11" ht="27" customHeight="1">
      <c r="A133" s="38" t="s">
        <v>84</v>
      </c>
      <c r="B133" s="39"/>
      <c r="C133" s="40"/>
      <c r="D133" s="40"/>
      <c r="E133" s="40"/>
      <c r="F133" s="40"/>
      <c r="G133" s="40"/>
      <c r="H133" s="40"/>
      <c r="I133" s="40">
        <v>1288380</v>
      </c>
      <c r="J133" s="41">
        <v>96356</v>
      </c>
      <c r="K133" s="41">
        <f>J133/I133*100</f>
        <v>7.478849407783418</v>
      </c>
    </row>
    <row r="134" spans="1:11" ht="27" customHeight="1">
      <c r="A134" s="12" t="s">
        <v>11</v>
      </c>
      <c r="B134" s="13" t="s">
        <v>9</v>
      </c>
      <c r="C134" s="14" t="s">
        <v>9</v>
      </c>
      <c r="D134" s="14" t="s">
        <v>9</v>
      </c>
      <c r="E134" s="14" t="s">
        <v>9</v>
      </c>
      <c r="F134" s="14" t="s">
        <v>9</v>
      </c>
      <c r="G134" s="14" t="s">
        <v>9</v>
      </c>
      <c r="H134" s="14" t="s">
        <v>9</v>
      </c>
      <c r="I134" s="14" t="s">
        <v>9</v>
      </c>
      <c r="J134" s="14" t="s">
        <v>9</v>
      </c>
      <c r="K134" s="14" t="s">
        <v>9</v>
      </c>
    </row>
    <row r="135" spans="1:11" ht="27" customHeight="1">
      <c r="A135" s="15" t="s">
        <v>53</v>
      </c>
      <c r="B135" s="13" t="s">
        <v>19</v>
      </c>
      <c r="C135" s="16">
        <v>710</v>
      </c>
      <c r="D135" s="17">
        <v>0</v>
      </c>
      <c r="E135" s="18">
        <f t="shared" ref="E135:E150" si="17">D135/C135*100</f>
        <v>0</v>
      </c>
      <c r="F135" s="14"/>
      <c r="G135" s="14"/>
      <c r="H135" s="14"/>
      <c r="I135" s="14"/>
      <c r="J135" s="14"/>
      <c r="K135" s="14"/>
    </row>
    <row r="136" spans="1:11" ht="27" customHeight="1">
      <c r="A136" s="15" t="s">
        <v>54</v>
      </c>
      <c r="B136" s="13" t="s">
        <v>14</v>
      </c>
      <c r="C136" s="16">
        <v>94</v>
      </c>
      <c r="D136" s="17">
        <v>1</v>
      </c>
      <c r="E136" s="18">
        <f t="shared" si="17"/>
        <v>1.0638297872340425</v>
      </c>
      <c r="F136" s="14"/>
      <c r="G136" s="14"/>
      <c r="H136" s="14"/>
      <c r="I136" s="14"/>
      <c r="J136" s="14"/>
      <c r="K136" s="14"/>
    </row>
    <row r="137" spans="1:11" ht="27" customHeight="1">
      <c r="A137" s="15" t="s">
        <v>55</v>
      </c>
      <c r="B137" s="13" t="s">
        <v>19</v>
      </c>
      <c r="C137" s="16">
        <v>2739</v>
      </c>
      <c r="D137" s="42">
        <v>73.400000000000006</v>
      </c>
      <c r="E137" s="18">
        <f t="shared" si="17"/>
        <v>2.679810149689668</v>
      </c>
      <c r="F137" s="14"/>
      <c r="G137" s="14"/>
      <c r="H137" s="14"/>
      <c r="I137" s="14"/>
      <c r="J137" s="14"/>
      <c r="K137" s="14"/>
    </row>
    <row r="138" spans="1:11" ht="27" customHeight="1">
      <c r="A138" s="15" t="s">
        <v>56</v>
      </c>
      <c r="B138" s="13" t="s">
        <v>19</v>
      </c>
      <c r="C138" s="16">
        <v>1404</v>
      </c>
      <c r="D138" s="42">
        <v>132.13</v>
      </c>
      <c r="E138" s="18">
        <f t="shared" si="17"/>
        <v>9.4109686609686598</v>
      </c>
      <c r="F138" s="14"/>
      <c r="G138" s="14"/>
      <c r="H138" s="14"/>
      <c r="I138" s="14"/>
      <c r="J138" s="14"/>
      <c r="K138" s="14"/>
    </row>
    <row r="139" spans="1:11" ht="27" customHeight="1">
      <c r="A139" s="15" t="s">
        <v>57</v>
      </c>
      <c r="B139" s="13" t="s">
        <v>19</v>
      </c>
      <c r="C139" s="16">
        <v>5712</v>
      </c>
      <c r="D139" s="42">
        <v>643.88</v>
      </c>
      <c r="E139" s="18">
        <f t="shared" si="17"/>
        <v>11.272408963585434</v>
      </c>
      <c r="F139" s="14"/>
      <c r="G139" s="14"/>
      <c r="H139" s="14"/>
      <c r="I139" s="14"/>
      <c r="J139" s="14"/>
      <c r="K139" s="14"/>
    </row>
    <row r="140" spans="1:11" ht="27" customHeight="1">
      <c r="A140" s="15" t="s">
        <v>58</v>
      </c>
      <c r="B140" s="13" t="s">
        <v>14</v>
      </c>
      <c r="C140" s="16">
        <v>2232</v>
      </c>
      <c r="D140" s="17">
        <v>103</v>
      </c>
      <c r="E140" s="18">
        <f t="shared" si="17"/>
        <v>4.6146953405017923</v>
      </c>
      <c r="F140" s="14"/>
      <c r="G140" s="14"/>
      <c r="H140" s="14"/>
      <c r="I140" s="14"/>
      <c r="J140" s="14"/>
      <c r="K140" s="14"/>
    </row>
    <row r="141" spans="1:11" ht="27" customHeight="1">
      <c r="A141" s="15" t="s">
        <v>59</v>
      </c>
      <c r="B141" s="13" t="s">
        <v>19</v>
      </c>
      <c r="C141" s="16">
        <v>1323</v>
      </c>
      <c r="D141" s="43">
        <v>32.729999999999997</v>
      </c>
      <c r="E141" s="18">
        <f t="shared" si="17"/>
        <v>2.4739229024943308</v>
      </c>
      <c r="F141" s="14"/>
      <c r="G141" s="14"/>
      <c r="H141" s="14"/>
      <c r="I141" s="14"/>
      <c r="J141" s="14"/>
      <c r="K141" s="14"/>
    </row>
    <row r="142" spans="1:11" ht="27" customHeight="1">
      <c r="A142" s="6" t="s">
        <v>85</v>
      </c>
      <c r="B142" s="7" t="s">
        <v>21</v>
      </c>
      <c r="C142" s="66">
        <f>C144+C145+C146+C150</f>
        <v>161198.66</v>
      </c>
      <c r="D142" s="66">
        <f>D150</f>
        <v>0</v>
      </c>
      <c r="E142" s="28">
        <f t="shared" si="17"/>
        <v>0</v>
      </c>
      <c r="F142" s="11">
        <v>6930400</v>
      </c>
      <c r="G142" s="10">
        <f>38846.5+6134040.4</f>
        <v>6172886.9000000004</v>
      </c>
      <c r="H142" s="10">
        <f>G142/F142*100</f>
        <v>89.069705933279479</v>
      </c>
      <c r="I142" s="11">
        <v>12173137</v>
      </c>
      <c r="J142" s="10">
        <v>1298285.1200000001</v>
      </c>
      <c r="K142" s="10">
        <f>J142/I142*100</f>
        <v>10.665164780450596</v>
      </c>
    </row>
    <row r="143" spans="1:11" ht="27" customHeight="1">
      <c r="A143" s="12" t="s">
        <v>11</v>
      </c>
      <c r="B143" s="13" t="s">
        <v>9</v>
      </c>
      <c r="C143" s="14" t="s">
        <v>9</v>
      </c>
      <c r="D143" s="14" t="s">
        <v>9</v>
      </c>
      <c r="E143" s="14" t="s">
        <v>9</v>
      </c>
      <c r="F143" s="14" t="s">
        <v>9</v>
      </c>
      <c r="G143" s="14" t="s">
        <v>9</v>
      </c>
      <c r="H143" s="14" t="s">
        <v>9</v>
      </c>
      <c r="I143" s="14" t="s">
        <v>9</v>
      </c>
      <c r="J143" s="14" t="s">
        <v>9</v>
      </c>
      <c r="K143" s="14" t="s">
        <v>9</v>
      </c>
    </row>
    <row r="144" spans="1:11" ht="27" customHeight="1">
      <c r="A144" s="15" t="s">
        <v>142</v>
      </c>
      <c r="B144" s="13" t="s">
        <v>21</v>
      </c>
      <c r="C144" s="44">
        <v>10</v>
      </c>
      <c r="D144" s="45">
        <v>0</v>
      </c>
      <c r="E144" s="46">
        <f t="shared" si="17"/>
        <v>0</v>
      </c>
      <c r="F144" s="47" t="s">
        <v>9</v>
      </c>
      <c r="G144" s="47" t="s">
        <v>9</v>
      </c>
      <c r="H144" s="47" t="s">
        <v>9</v>
      </c>
      <c r="I144" s="47" t="s">
        <v>9</v>
      </c>
      <c r="J144" s="47" t="s">
        <v>9</v>
      </c>
      <c r="K144" s="47" t="s">
        <v>9</v>
      </c>
    </row>
    <row r="145" spans="1:11" ht="27" customHeight="1">
      <c r="A145" s="15" t="s">
        <v>143</v>
      </c>
      <c r="B145" s="13" t="s">
        <v>19</v>
      </c>
      <c r="C145" s="16">
        <v>161089</v>
      </c>
      <c r="D145" s="17">
        <v>15478</v>
      </c>
      <c r="E145" s="18">
        <f t="shared" si="17"/>
        <v>9.6083531463973326</v>
      </c>
      <c r="F145" s="14" t="s">
        <v>9</v>
      </c>
      <c r="G145" s="14" t="s">
        <v>9</v>
      </c>
      <c r="H145" s="14" t="s">
        <v>9</v>
      </c>
      <c r="I145" s="14" t="s">
        <v>9</v>
      </c>
      <c r="J145" s="14" t="s">
        <v>9</v>
      </c>
      <c r="K145" s="14" t="s">
        <v>9</v>
      </c>
    </row>
    <row r="146" spans="1:11" ht="27" customHeight="1">
      <c r="A146" s="15" t="s">
        <v>144</v>
      </c>
      <c r="B146" s="13" t="s">
        <v>147</v>
      </c>
      <c r="C146" s="16">
        <v>52.66</v>
      </c>
      <c r="D146" s="17">
        <v>14.17</v>
      </c>
      <c r="E146" s="18">
        <f t="shared" si="17"/>
        <v>26.908469426509683</v>
      </c>
      <c r="F146" s="14" t="s">
        <v>9</v>
      </c>
      <c r="G146" s="14" t="s">
        <v>9</v>
      </c>
      <c r="H146" s="14" t="s">
        <v>9</v>
      </c>
      <c r="I146" s="14" t="s">
        <v>9</v>
      </c>
      <c r="J146" s="14" t="s">
        <v>9</v>
      </c>
      <c r="K146" s="14" t="s">
        <v>9</v>
      </c>
    </row>
    <row r="147" spans="1:11" ht="27" customHeight="1">
      <c r="A147" s="15" t="s">
        <v>145</v>
      </c>
      <c r="B147" s="13" t="s">
        <v>21</v>
      </c>
      <c r="C147" s="16">
        <v>50</v>
      </c>
      <c r="D147" s="17">
        <v>11</v>
      </c>
      <c r="E147" s="18">
        <f t="shared" si="17"/>
        <v>22</v>
      </c>
      <c r="F147" s="14"/>
      <c r="G147" s="14"/>
      <c r="H147" s="14"/>
      <c r="I147" s="14"/>
      <c r="J147" s="14"/>
      <c r="K147" s="14"/>
    </row>
    <row r="148" spans="1:11" ht="27" customHeight="1">
      <c r="A148" s="15" t="s">
        <v>143</v>
      </c>
      <c r="B148" s="13" t="s">
        <v>21</v>
      </c>
      <c r="C148" s="16">
        <v>10</v>
      </c>
      <c r="D148" s="17">
        <v>0</v>
      </c>
      <c r="E148" s="18">
        <f t="shared" si="17"/>
        <v>0</v>
      </c>
      <c r="F148" s="14"/>
      <c r="G148" s="14"/>
      <c r="H148" s="14"/>
      <c r="I148" s="14"/>
      <c r="J148" s="14"/>
      <c r="K148" s="14"/>
    </row>
    <row r="149" spans="1:11" ht="27" customHeight="1">
      <c r="A149" s="15" t="s">
        <v>144</v>
      </c>
      <c r="B149" s="13" t="s">
        <v>21</v>
      </c>
      <c r="C149" s="16">
        <v>12</v>
      </c>
      <c r="D149" s="17">
        <v>0</v>
      </c>
      <c r="E149" s="18">
        <f t="shared" si="17"/>
        <v>0</v>
      </c>
      <c r="F149" s="14"/>
      <c r="G149" s="14"/>
      <c r="H149" s="14"/>
      <c r="I149" s="14"/>
      <c r="J149" s="14"/>
      <c r="K149" s="14"/>
    </row>
    <row r="150" spans="1:11" ht="27" customHeight="1">
      <c r="A150" s="15" t="s">
        <v>146</v>
      </c>
      <c r="B150" s="13" t="s">
        <v>21</v>
      </c>
      <c r="C150" s="16">
        <v>47</v>
      </c>
      <c r="D150" s="17">
        <v>0</v>
      </c>
      <c r="E150" s="18">
        <f t="shared" si="17"/>
        <v>0</v>
      </c>
      <c r="F150" s="14" t="s">
        <v>9</v>
      </c>
      <c r="G150" s="14" t="s">
        <v>9</v>
      </c>
      <c r="H150" s="14" t="s">
        <v>9</v>
      </c>
      <c r="I150" s="14" t="s">
        <v>9</v>
      </c>
      <c r="J150" s="14" t="s">
        <v>9</v>
      </c>
      <c r="K150" s="14" t="s">
        <v>9</v>
      </c>
    </row>
    <row r="151" spans="1:11" ht="50.1" customHeight="1">
      <c r="A151" s="6" t="s">
        <v>86</v>
      </c>
      <c r="B151" s="7" t="s">
        <v>22</v>
      </c>
      <c r="C151" s="67">
        <f>C162</f>
        <v>1066643</v>
      </c>
      <c r="D151" s="67">
        <f>D153</f>
        <v>320975</v>
      </c>
      <c r="E151" s="28">
        <f>D151/C151*100</f>
        <v>30.092073917890055</v>
      </c>
      <c r="F151" s="27">
        <v>163303800</v>
      </c>
      <c r="G151" s="28">
        <v>33944496.539999999</v>
      </c>
      <c r="H151" s="28">
        <f>G151/F151*100</f>
        <v>20.78610328724745</v>
      </c>
      <c r="I151" s="27"/>
      <c r="J151" s="27"/>
      <c r="K151" s="27"/>
    </row>
    <row r="152" spans="1:11" ht="27" customHeight="1">
      <c r="A152" s="12" t="s">
        <v>11</v>
      </c>
      <c r="B152" s="13" t="s">
        <v>9</v>
      </c>
      <c r="C152" s="14" t="s">
        <v>9</v>
      </c>
      <c r="D152" s="14" t="s">
        <v>9</v>
      </c>
      <c r="E152" s="14" t="s">
        <v>9</v>
      </c>
      <c r="F152" s="14" t="s">
        <v>9</v>
      </c>
      <c r="G152" s="14" t="s">
        <v>9</v>
      </c>
      <c r="H152" s="14" t="s">
        <v>9</v>
      </c>
      <c r="I152" s="14" t="s">
        <v>9</v>
      </c>
      <c r="J152" s="14" t="s">
        <v>9</v>
      </c>
      <c r="K152" s="14" t="s">
        <v>9</v>
      </c>
    </row>
    <row r="153" spans="1:11" ht="27" customHeight="1">
      <c r="A153" s="15" t="s">
        <v>128</v>
      </c>
      <c r="B153" s="13" t="s">
        <v>22</v>
      </c>
      <c r="C153" s="16">
        <v>1066643</v>
      </c>
      <c r="D153" s="17">
        <v>320975</v>
      </c>
      <c r="E153" s="18">
        <f>D153/C153*100</f>
        <v>30.092073917890055</v>
      </c>
      <c r="F153" s="14" t="s">
        <v>9</v>
      </c>
      <c r="G153" s="14" t="s">
        <v>9</v>
      </c>
      <c r="H153" s="14" t="s">
        <v>9</v>
      </c>
      <c r="I153" s="14" t="s">
        <v>9</v>
      </c>
      <c r="J153" s="14" t="s">
        <v>9</v>
      </c>
      <c r="K153" s="14" t="s">
        <v>9</v>
      </c>
    </row>
    <row r="154" spans="1:11" ht="27" customHeight="1">
      <c r="A154" s="48" t="s">
        <v>153</v>
      </c>
      <c r="B154" s="13"/>
      <c r="C154" s="16"/>
      <c r="D154" s="17"/>
      <c r="E154" s="18"/>
      <c r="F154" s="14"/>
      <c r="G154" s="14"/>
      <c r="H154" s="14"/>
      <c r="I154" s="14"/>
      <c r="J154" s="14"/>
      <c r="K154" s="14"/>
    </row>
    <row r="155" spans="1:11" ht="27" customHeight="1">
      <c r="A155" s="15" t="s">
        <v>131</v>
      </c>
      <c r="B155" s="13" t="s">
        <v>22</v>
      </c>
      <c r="C155" s="16">
        <v>1066643</v>
      </c>
      <c r="D155" s="17">
        <v>105886</v>
      </c>
      <c r="E155" s="18">
        <f>D155/C155*100</f>
        <v>9.9270327560392744</v>
      </c>
      <c r="F155" s="14"/>
      <c r="G155" s="14"/>
      <c r="H155" s="14"/>
      <c r="I155" s="14"/>
      <c r="J155" s="14"/>
      <c r="K155" s="14"/>
    </row>
    <row r="156" spans="1:11" ht="27" customHeight="1">
      <c r="A156" s="15" t="s">
        <v>132</v>
      </c>
      <c r="B156" s="13" t="s">
        <v>22</v>
      </c>
      <c r="C156" s="16">
        <v>1066643</v>
      </c>
      <c r="D156" s="17">
        <v>1612</v>
      </c>
      <c r="E156" s="18">
        <f>D156/C156*100</f>
        <v>0.15112835316033574</v>
      </c>
      <c r="F156" s="14"/>
      <c r="G156" s="14"/>
      <c r="H156" s="14"/>
      <c r="I156" s="14"/>
      <c r="J156" s="14"/>
      <c r="K156" s="14"/>
    </row>
    <row r="157" spans="1:11" ht="27" customHeight="1">
      <c r="A157" s="48" t="s">
        <v>154</v>
      </c>
      <c r="B157" s="13"/>
      <c r="C157" s="16"/>
      <c r="D157" s="17"/>
      <c r="E157" s="18"/>
      <c r="F157" s="14"/>
      <c r="G157" s="14"/>
      <c r="H157" s="14"/>
      <c r="I157" s="14"/>
      <c r="J157" s="14"/>
      <c r="K157" s="14"/>
    </row>
    <row r="158" spans="1:11" ht="27" customHeight="1">
      <c r="A158" s="15" t="s">
        <v>131</v>
      </c>
      <c r="B158" s="13" t="s">
        <v>22</v>
      </c>
      <c r="C158" s="16">
        <v>1066643</v>
      </c>
      <c r="D158" s="17">
        <v>39843</v>
      </c>
      <c r="E158" s="18">
        <f t="shared" ref="E158:E164" si="18">D158/C158*100</f>
        <v>3.7353641283915988</v>
      </c>
      <c r="F158" s="14"/>
      <c r="G158" s="14"/>
      <c r="H158" s="14"/>
      <c r="I158" s="14"/>
      <c r="J158" s="14"/>
      <c r="K158" s="14"/>
    </row>
    <row r="159" spans="1:11" ht="27" customHeight="1">
      <c r="A159" s="15" t="s">
        <v>132</v>
      </c>
      <c r="B159" s="13" t="s">
        <v>22</v>
      </c>
      <c r="C159" s="16">
        <v>1066643</v>
      </c>
      <c r="D159" s="17">
        <v>200</v>
      </c>
      <c r="E159" s="18">
        <f t="shared" si="18"/>
        <v>1.8750416024855551E-2</v>
      </c>
      <c r="F159" s="14"/>
      <c r="G159" s="14"/>
      <c r="H159" s="14"/>
      <c r="I159" s="14"/>
      <c r="J159" s="14"/>
      <c r="K159" s="14"/>
    </row>
    <row r="160" spans="1:11" ht="27" customHeight="1">
      <c r="A160" s="15" t="s">
        <v>129</v>
      </c>
      <c r="B160" s="13" t="s">
        <v>22</v>
      </c>
      <c r="C160" s="16">
        <v>1066643</v>
      </c>
      <c r="D160" s="17">
        <v>1023</v>
      </c>
      <c r="E160" s="18">
        <f t="shared" si="18"/>
        <v>9.5908377967136138E-2</v>
      </c>
      <c r="F160" s="14"/>
      <c r="G160" s="14"/>
      <c r="H160" s="14"/>
      <c r="I160" s="14"/>
      <c r="J160" s="14"/>
      <c r="K160" s="14"/>
    </row>
    <row r="161" spans="1:11" ht="27" customHeight="1">
      <c r="A161" s="15" t="s">
        <v>130</v>
      </c>
      <c r="B161" s="13" t="s">
        <v>14</v>
      </c>
      <c r="C161" s="16">
        <v>1066643</v>
      </c>
      <c r="D161" s="17">
        <v>19390</v>
      </c>
      <c r="E161" s="18">
        <f t="shared" si="18"/>
        <v>1.8178528336097459</v>
      </c>
      <c r="F161" s="14"/>
      <c r="G161" s="14"/>
      <c r="H161" s="14"/>
      <c r="I161" s="14"/>
      <c r="J161" s="14"/>
      <c r="K161" s="14"/>
    </row>
    <row r="162" spans="1:11" ht="27" customHeight="1">
      <c r="A162" s="15"/>
      <c r="B162" s="13" t="s">
        <v>22</v>
      </c>
      <c r="C162" s="16">
        <v>1066643</v>
      </c>
      <c r="D162" s="17">
        <v>24817</v>
      </c>
      <c r="E162" s="18">
        <f t="shared" si="18"/>
        <v>2.3266453724442013</v>
      </c>
      <c r="F162" s="14" t="s">
        <v>9</v>
      </c>
      <c r="G162" s="14" t="s">
        <v>9</v>
      </c>
      <c r="H162" s="14" t="s">
        <v>9</v>
      </c>
      <c r="I162" s="14" t="s">
        <v>9</v>
      </c>
      <c r="J162" s="14" t="s">
        <v>9</v>
      </c>
      <c r="K162" s="14" t="s">
        <v>9</v>
      </c>
    </row>
    <row r="163" spans="1:11" ht="27" customHeight="1">
      <c r="A163" s="15"/>
      <c r="B163" s="13" t="s">
        <v>19</v>
      </c>
      <c r="C163" s="16">
        <v>10593804</v>
      </c>
      <c r="D163" s="17">
        <v>268695.36</v>
      </c>
      <c r="E163" s="18">
        <f t="shared" si="18"/>
        <v>2.5363444519079263</v>
      </c>
      <c r="F163" s="14" t="s">
        <v>9</v>
      </c>
      <c r="G163" s="14" t="s">
        <v>9</v>
      </c>
      <c r="H163" s="14" t="s">
        <v>9</v>
      </c>
      <c r="I163" s="14" t="s">
        <v>9</v>
      </c>
      <c r="J163" s="14" t="s">
        <v>9</v>
      </c>
      <c r="K163" s="14" t="s">
        <v>9</v>
      </c>
    </row>
    <row r="164" spans="1:11" ht="54" customHeight="1">
      <c r="A164" s="6" t="s">
        <v>87</v>
      </c>
      <c r="B164" s="7" t="s">
        <v>20</v>
      </c>
      <c r="C164" s="26">
        <f>C166</f>
        <v>15</v>
      </c>
      <c r="D164" s="26">
        <f>D166</f>
        <v>5</v>
      </c>
      <c r="E164" s="27">
        <f t="shared" si="18"/>
        <v>33.333333333333329</v>
      </c>
      <c r="F164" s="27">
        <v>126500</v>
      </c>
      <c r="G164" s="28">
        <v>27610</v>
      </c>
      <c r="H164" s="28">
        <f>G164/F164*100</f>
        <v>21.826086956521738</v>
      </c>
      <c r="I164" s="27">
        <v>184450</v>
      </c>
      <c r="J164" s="28">
        <v>0</v>
      </c>
      <c r="K164" s="28">
        <f>J164/I164*100</f>
        <v>0</v>
      </c>
    </row>
    <row r="165" spans="1:11" ht="27" customHeight="1">
      <c r="A165" s="12" t="s">
        <v>11</v>
      </c>
      <c r="B165" s="13" t="s">
        <v>9</v>
      </c>
      <c r="C165" s="14" t="s">
        <v>9</v>
      </c>
      <c r="D165" s="14" t="s">
        <v>9</v>
      </c>
      <c r="E165" s="14" t="s">
        <v>9</v>
      </c>
      <c r="F165" s="14" t="s">
        <v>9</v>
      </c>
      <c r="G165" s="14" t="s">
        <v>9</v>
      </c>
      <c r="H165" s="14" t="s">
        <v>9</v>
      </c>
      <c r="I165" s="14" t="s">
        <v>9</v>
      </c>
      <c r="J165" s="14" t="s">
        <v>9</v>
      </c>
      <c r="K165" s="14" t="s">
        <v>9</v>
      </c>
    </row>
    <row r="166" spans="1:11" ht="27" customHeight="1">
      <c r="A166" s="15" t="s">
        <v>23</v>
      </c>
      <c r="B166" s="13" t="s">
        <v>20</v>
      </c>
      <c r="C166" s="16">
        <v>15</v>
      </c>
      <c r="D166" s="17">
        <v>5</v>
      </c>
      <c r="E166" s="18">
        <f>D166/C166*100</f>
        <v>33.333333333333329</v>
      </c>
      <c r="F166" s="14" t="s">
        <v>9</v>
      </c>
      <c r="G166" s="14" t="s">
        <v>9</v>
      </c>
      <c r="H166" s="14" t="s">
        <v>9</v>
      </c>
      <c r="I166" s="14" t="s">
        <v>9</v>
      </c>
      <c r="J166" s="14" t="s">
        <v>9</v>
      </c>
      <c r="K166" s="14" t="s">
        <v>9</v>
      </c>
    </row>
    <row r="167" spans="1:11" ht="27" customHeight="1">
      <c r="A167" s="77" t="s">
        <v>27</v>
      </c>
      <c r="B167" s="78"/>
      <c r="C167" s="78"/>
      <c r="D167" s="78"/>
      <c r="E167" s="78"/>
      <c r="F167" s="78"/>
      <c r="G167" s="78"/>
      <c r="H167" s="78"/>
      <c r="I167" s="78"/>
      <c r="J167" s="78"/>
      <c r="K167" s="79"/>
    </row>
    <row r="168" spans="1:11" ht="50.1" customHeight="1">
      <c r="A168" s="6" t="s">
        <v>133</v>
      </c>
      <c r="B168" s="7" t="str">
        <f>B173</f>
        <v>ราย</v>
      </c>
      <c r="C168" s="49">
        <f t="shared" ref="C168" si="19">C173</f>
        <v>600</v>
      </c>
      <c r="D168" s="26">
        <f>D172</f>
        <v>140</v>
      </c>
      <c r="E168" s="68">
        <f>D168/C168*100</f>
        <v>23.333333333333332</v>
      </c>
      <c r="F168" s="27">
        <v>519100</v>
      </c>
      <c r="G168" s="28">
        <v>37086</v>
      </c>
      <c r="H168" s="28">
        <f>G168/F168*100</f>
        <v>7.1442881910999807</v>
      </c>
      <c r="I168" s="27">
        <v>7929700</v>
      </c>
      <c r="J168" s="28">
        <v>1944245.13</v>
      </c>
      <c r="K168" s="28">
        <f>J168/I168*100</f>
        <v>24.518520624992117</v>
      </c>
    </row>
    <row r="169" spans="1:11" ht="27" customHeight="1">
      <c r="A169" s="12" t="s">
        <v>11</v>
      </c>
      <c r="B169" s="13" t="s">
        <v>9</v>
      </c>
      <c r="C169" s="14" t="s">
        <v>9</v>
      </c>
      <c r="D169" s="14" t="s">
        <v>9</v>
      </c>
      <c r="E169" s="14" t="s">
        <v>9</v>
      </c>
      <c r="F169" s="14" t="s">
        <v>9</v>
      </c>
      <c r="G169" s="14" t="s">
        <v>9</v>
      </c>
      <c r="H169" s="14" t="s">
        <v>9</v>
      </c>
      <c r="I169" s="14" t="s">
        <v>9</v>
      </c>
      <c r="J169" s="14" t="s">
        <v>9</v>
      </c>
      <c r="K169" s="14" t="s">
        <v>9</v>
      </c>
    </row>
    <row r="170" spans="1:11" ht="27" customHeight="1">
      <c r="A170" s="15" t="s">
        <v>134</v>
      </c>
      <c r="B170" s="13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 ht="27" customHeight="1">
      <c r="A171" s="15" t="s">
        <v>136</v>
      </c>
      <c r="B171" s="13" t="s">
        <v>14</v>
      </c>
      <c r="C171" s="14">
        <v>600</v>
      </c>
      <c r="D171" s="17">
        <v>402</v>
      </c>
      <c r="E171" s="18">
        <f>D171/C171*100</f>
        <v>67</v>
      </c>
      <c r="F171" s="14" t="s">
        <v>9</v>
      </c>
      <c r="G171" s="14" t="s">
        <v>9</v>
      </c>
      <c r="H171" s="14" t="s">
        <v>9</v>
      </c>
      <c r="I171" s="14" t="s">
        <v>9</v>
      </c>
      <c r="J171" s="14" t="s">
        <v>9</v>
      </c>
      <c r="K171" s="14" t="s">
        <v>9</v>
      </c>
    </row>
    <row r="172" spans="1:11" ht="27" customHeight="1">
      <c r="A172" s="15" t="s">
        <v>135</v>
      </c>
      <c r="B172" s="13" t="s">
        <v>14</v>
      </c>
      <c r="C172" s="14">
        <v>600</v>
      </c>
      <c r="D172" s="17">
        <v>140</v>
      </c>
      <c r="E172" s="18">
        <f t="shared" ref="E172:E175" si="20">D172/C172*100</f>
        <v>23.333333333333332</v>
      </c>
      <c r="F172" s="14"/>
      <c r="G172" s="14"/>
      <c r="H172" s="14"/>
      <c r="I172" s="14"/>
      <c r="J172" s="14"/>
      <c r="K172" s="14"/>
    </row>
    <row r="173" spans="1:11" ht="27" customHeight="1">
      <c r="A173" s="15" t="s">
        <v>137</v>
      </c>
      <c r="B173" s="13" t="s">
        <v>14</v>
      </c>
      <c r="C173" s="14">
        <v>600</v>
      </c>
      <c r="D173" s="17">
        <v>50</v>
      </c>
      <c r="E173" s="18">
        <f t="shared" si="20"/>
        <v>8.3333333333333321</v>
      </c>
      <c r="F173" s="14"/>
      <c r="G173" s="14"/>
      <c r="H173" s="14"/>
      <c r="I173" s="14"/>
      <c r="J173" s="14"/>
      <c r="K173" s="14"/>
    </row>
    <row r="174" spans="1:11" ht="27" customHeight="1">
      <c r="A174" s="15" t="s">
        <v>138</v>
      </c>
      <c r="B174" s="13" t="s">
        <v>14</v>
      </c>
      <c r="C174" s="14">
        <v>160</v>
      </c>
      <c r="D174" s="17">
        <v>50</v>
      </c>
      <c r="E174" s="18">
        <f t="shared" si="20"/>
        <v>31.25</v>
      </c>
      <c r="F174" s="14"/>
      <c r="G174" s="14"/>
      <c r="H174" s="14"/>
      <c r="I174" s="14"/>
      <c r="J174" s="14"/>
      <c r="K174" s="14"/>
    </row>
    <row r="175" spans="1:11" ht="27" customHeight="1">
      <c r="A175" s="15" t="s">
        <v>30</v>
      </c>
      <c r="B175" s="13" t="s">
        <v>14</v>
      </c>
      <c r="C175" s="14">
        <v>600</v>
      </c>
      <c r="D175" s="17">
        <v>50</v>
      </c>
      <c r="E175" s="18">
        <f t="shared" si="20"/>
        <v>8.3333333333333321</v>
      </c>
      <c r="F175" s="14"/>
      <c r="G175" s="14"/>
      <c r="H175" s="14"/>
      <c r="I175" s="14"/>
      <c r="J175" s="14"/>
      <c r="K175" s="14"/>
    </row>
    <row r="176" spans="1:11" ht="27" customHeight="1">
      <c r="A176" s="6" t="s">
        <v>88</v>
      </c>
      <c r="B176" s="7" t="str">
        <f>B178</f>
        <v>พื้นที่</v>
      </c>
      <c r="C176" s="49">
        <f t="shared" ref="C176" si="21">C178</f>
        <v>19</v>
      </c>
      <c r="D176" s="26">
        <f>D178</f>
        <v>8</v>
      </c>
      <c r="E176" s="28">
        <f>D176/C176*100</f>
        <v>42.105263157894733</v>
      </c>
      <c r="F176" s="11">
        <v>7183000</v>
      </c>
      <c r="G176" s="10">
        <v>293256.98</v>
      </c>
      <c r="H176" s="10">
        <f>G176/F176*100</f>
        <v>4.0826532089656125</v>
      </c>
      <c r="I176" s="11">
        <v>13004200</v>
      </c>
      <c r="J176" s="10">
        <v>1047574.57</v>
      </c>
      <c r="K176" s="10">
        <f>J176/I176*100</f>
        <v>8.0556633241568107</v>
      </c>
    </row>
    <row r="177" spans="1:11" ht="27" customHeight="1">
      <c r="A177" s="12" t="s">
        <v>11</v>
      </c>
      <c r="B177" s="13" t="s">
        <v>9</v>
      </c>
      <c r="C177" s="14" t="s">
        <v>9</v>
      </c>
      <c r="D177" s="14" t="s">
        <v>9</v>
      </c>
      <c r="E177" s="14" t="s">
        <v>9</v>
      </c>
      <c r="F177" s="14" t="s">
        <v>9</v>
      </c>
      <c r="G177" s="14" t="s">
        <v>9</v>
      </c>
      <c r="H177" s="14" t="s">
        <v>9</v>
      </c>
      <c r="I177" s="14" t="s">
        <v>9</v>
      </c>
      <c r="J177" s="14" t="s">
        <v>9</v>
      </c>
      <c r="K177" s="14" t="s">
        <v>9</v>
      </c>
    </row>
    <row r="178" spans="1:11" ht="27" customHeight="1">
      <c r="A178" s="15" t="s">
        <v>48</v>
      </c>
      <c r="B178" s="13" t="s">
        <v>44</v>
      </c>
      <c r="C178" s="14">
        <v>19</v>
      </c>
      <c r="D178" s="17">
        <v>8</v>
      </c>
      <c r="E178" s="18">
        <f>D178/C178*100</f>
        <v>42.105263157894733</v>
      </c>
      <c r="F178" s="17" t="s">
        <v>9</v>
      </c>
      <c r="G178" s="14" t="s">
        <v>9</v>
      </c>
      <c r="H178" s="14" t="s">
        <v>9</v>
      </c>
      <c r="I178" s="14" t="s">
        <v>9</v>
      </c>
      <c r="J178" s="14" t="s">
        <v>9</v>
      </c>
      <c r="K178" s="14" t="s">
        <v>9</v>
      </c>
    </row>
    <row r="179" spans="1:11" ht="27" customHeight="1">
      <c r="A179" s="77" t="s">
        <v>28</v>
      </c>
      <c r="B179" s="78"/>
      <c r="C179" s="78"/>
      <c r="D179" s="78"/>
      <c r="E179" s="78"/>
      <c r="F179" s="78"/>
      <c r="G179" s="78"/>
      <c r="H179" s="78"/>
      <c r="I179" s="78"/>
      <c r="J179" s="78"/>
      <c r="K179" s="79"/>
    </row>
    <row r="180" spans="1:11" ht="75" customHeight="1">
      <c r="A180" s="6" t="s">
        <v>89</v>
      </c>
      <c r="B180" s="7" t="str">
        <f>B182</f>
        <v>ฉบับ</v>
      </c>
      <c r="C180" s="49">
        <f t="shared" ref="C180:D180" si="22">C182</f>
        <v>48</v>
      </c>
      <c r="D180" s="49">
        <f t="shared" si="22"/>
        <v>39</v>
      </c>
      <c r="E180" s="28">
        <f>D180/C180*100</f>
        <v>81.25</v>
      </c>
      <c r="F180" s="27">
        <v>2532000</v>
      </c>
      <c r="G180" s="28">
        <v>137988.64000000001</v>
      </c>
      <c r="H180" s="28">
        <f>G180/F180*100</f>
        <v>5.4497883096366513</v>
      </c>
      <c r="I180" s="27">
        <v>2263000</v>
      </c>
      <c r="J180" s="28">
        <v>500072.79</v>
      </c>
      <c r="K180" s="28">
        <f>J180/I180*100</f>
        <v>22.097781263809104</v>
      </c>
    </row>
    <row r="181" spans="1:11" ht="27" customHeight="1">
      <c r="A181" s="12" t="s">
        <v>11</v>
      </c>
      <c r="B181" s="13" t="s">
        <v>9</v>
      </c>
      <c r="C181" s="14" t="s">
        <v>9</v>
      </c>
      <c r="D181" s="14" t="s">
        <v>9</v>
      </c>
      <c r="E181" s="14" t="s">
        <v>9</v>
      </c>
      <c r="F181" s="14" t="s">
        <v>9</v>
      </c>
      <c r="G181" s="14" t="s">
        <v>9</v>
      </c>
      <c r="H181" s="14" t="s">
        <v>9</v>
      </c>
      <c r="I181" s="14" t="s">
        <v>9</v>
      </c>
      <c r="J181" s="14" t="s">
        <v>9</v>
      </c>
      <c r="K181" s="14" t="s">
        <v>9</v>
      </c>
    </row>
    <row r="182" spans="1:11" ht="27" customHeight="1">
      <c r="A182" s="15" t="s">
        <v>47</v>
      </c>
      <c r="B182" s="13" t="s">
        <v>45</v>
      </c>
      <c r="C182" s="14">
        <v>48</v>
      </c>
      <c r="D182" s="17">
        <v>39</v>
      </c>
      <c r="E182" s="18">
        <f>D182/C182*100</f>
        <v>81.25</v>
      </c>
      <c r="F182" s="14" t="s">
        <v>9</v>
      </c>
      <c r="G182" s="14" t="s">
        <v>9</v>
      </c>
      <c r="H182" s="14" t="s">
        <v>9</v>
      </c>
      <c r="I182" s="14" t="s">
        <v>9</v>
      </c>
      <c r="J182" s="14" t="s">
        <v>9</v>
      </c>
      <c r="K182" s="14" t="s">
        <v>9</v>
      </c>
    </row>
    <row r="183" spans="1:11" ht="27" customHeight="1">
      <c r="A183" s="6" t="s">
        <v>90</v>
      </c>
      <c r="B183" s="7" t="str">
        <f>B185</f>
        <v>ไร่</v>
      </c>
      <c r="C183" s="26">
        <f t="shared" ref="C183:D183" si="23">C185</f>
        <v>2000000</v>
      </c>
      <c r="D183" s="26">
        <f t="shared" si="23"/>
        <v>444240</v>
      </c>
      <c r="E183" s="28">
        <f>D183/C183*100</f>
        <v>22.212</v>
      </c>
      <c r="F183" s="11">
        <v>6493900</v>
      </c>
      <c r="G183" s="10">
        <v>2074903.62</v>
      </c>
      <c r="H183" s="10">
        <f>G183/F183*100</f>
        <v>31.951579482283378</v>
      </c>
      <c r="I183" s="11">
        <v>6579994</v>
      </c>
      <c r="J183" s="28">
        <v>0</v>
      </c>
      <c r="K183" s="28">
        <f>J183/I183*100</f>
        <v>0</v>
      </c>
    </row>
    <row r="184" spans="1:11" ht="27" customHeight="1">
      <c r="A184" s="12" t="s">
        <v>11</v>
      </c>
      <c r="B184" s="13" t="s">
        <v>9</v>
      </c>
      <c r="C184" s="14" t="s">
        <v>9</v>
      </c>
      <c r="D184" s="14" t="s">
        <v>9</v>
      </c>
      <c r="E184" s="14" t="s">
        <v>9</v>
      </c>
      <c r="F184" s="14" t="s">
        <v>9</v>
      </c>
      <c r="G184" s="14" t="s">
        <v>9</v>
      </c>
      <c r="H184" s="14" t="s">
        <v>9</v>
      </c>
      <c r="I184" s="14" t="s">
        <v>9</v>
      </c>
      <c r="J184" s="14" t="s">
        <v>9</v>
      </c>
      <c r="K184" s="14" t="s">
        <v>9</v>
      </c>
    </row>
    <row r="185" spans="1:11" ht="27" customHeight="1">
      <c r="A185" s="15" t="s">
        <v>46</v>
      </c>
      <c r="B185" s="13" t="s">
        <v>19</v>
      </c>
      <c r="C185" s="16">
        <v>2000000</v>
      </c>
      <c r="D185" s="17">
        <v>444240</v>
      </c>
      <c r="E185" s="18">
        <f>D185/C185*100</f>
        <v>22.212</v>
      </c>
      <c r="F185" s="14" t="s">
        <v>9</v>
      </c>
      <c r="G185" s="14" t="s">
        <v>9</v>
      </c>
      <c r="H185" s="14" t="s">
        <v>9</v>
      </c>
      <c r="I185" s="14" t="s">
        <v>9</v>
      </c>
      <c r="J185" s="14" t="s">
        <v>9</v>
      </c>
      <c r="K185" s="14" t="s">
        <v>9</v>
      </c>
    </row>
    <row r="186" spans="1:11" ht="27" customHeight="1">
      <c r="A186" s="1" t="s">
        <v>29</v>
      </c>
      <c r="B186" s="2" t="s">
        <v>9</v>
      </c>
      <c r="C186" s="3" t="s">
        <v>9</v>
      </c>
      <c r="D186" s="3" t="s">
        <v>9</v>
      </c>
      <c r="E186" s="3" t="s">
        <v>9</v>
      </c>
      <c r="F186" s="3" t="s">
        <v>9</v>
      </c>
      <c r="G186" s="3" t="s">
        <v>9</v>
      </c>
      <c r="H186" s="3" t="s">
        <v>9</v>
      </c>
      <c r="I186" s="3" t="s">
        <v>9</v>
      </c>
      <c r="J186" s="3" t="s">
        <v>9</v>
      </c>
      <c r="K186" s="4" t="s">
        <v>9</v>
      </c>
    </row>
    <row r="187" spans="1:11" ht="27" customHeight="1">
      <c r="A187" s="6" t="s">
        <v>91</v>
      </c>
      <c r="B187" s="7" t="s">
        <v>19</v>
      </c>
      <c r="C187" s="9">
        <v>12000</v>
      </c>
      <c r="D187" s="26">
        <f>D190</f>
        <v>5100</v>
      </c>
      <c r="E187" s="28">
        <f>D187/C187*100</f>
        <v>42.5</v>
      </c>
      <c r="F187" s="11">
        <v>7125000</v>
      </c>
      <c r="G187" s="10">
        <v>2491028.4500000002</v>
      </c>
      <c r="H187" s="10">
        <f>G187/F187*100</f>
        <v>34.961802807017541</v>
      </c>
      <c r="I187" s="11">
        <v>1337000</v>
      </c>
      <c r="J187" s="10">
        <v>342771.4</v>
      </c>
      <c r="K187" s="10">
        <f>J187/I187*100</f>
        <v>25.637352281226626</v>
      </c>
    </row>
    <row r="188" spans="1:11" ht="27" customHeight="1">
      <c r="A188" s="6"/>
      <c r="B188" s="7" t="s">
        <v>14</v>
      </c>
      <c r="C188" s="9">
        <v>1200</v>
      </c>
      <c r="D188" s="26">
        <f>D191</f>
        <v>485</v>
      </c>
      <c r="E188" s="28">
        <f>D188/C188*100</f>
        <v>40.416666666666664</v>
      </c>
      <c r="F188" s="11"/>
      <c r="G188" s="10"/>
      <c r="H188" s="10"/>
      <c r="I188" s="8"/>
      <c r="J188" s="8"/>
      <c r="K188" s="8"/>
    </row>
    <row r="189" spans="1:11" ht="27" customHeight="1">
      <c r="A189" s="12" t="s">
        <v>11</v>
      </c>
      <c r="B189" s="13" t="s">
        <v>9</v>
      </c>
      <c r="C189" s="14" t="s">
        <v>9</v>
      </c>
      <c r="D189" s="14" t="s">
        <v>9</v>
      </c>
      <c r="E189" s="14" t="s">
        <v>9</v>
      </c>
      <c r="F189" s="14" t="s">
        <v>9</v>
      </c>
      <c r="G189" s="14" t="s">
        <v>9</v>
      </c>
      <c r="H189" s="14" t="s">
        <v>9</v>
      </c>
      <c r="I189" s="14" t="s">
        <v>9</v>
      </c>
      <c r="J189" s="14" t="s">
        <v>9</v>
      </c>
      <c r="K189" s="14" t="s">
        <v>9</v>
      </c>
    </row>
    <row r="190" spans="1:11" ht="27" customHeight="1">
      <c r="A190" s="15" t="s">
        <v>31</v>
      </c>
      <c r="B190" s="13" t="s">
        <v>19</v>
      </c>
      <c r="C190" s="16">
        <v>12000</v>
      </c>
      <c r="D190" s="17">
        <v>5100</v>
      </c>
      <c r="E190" s="18">
        <f t="shared" ref="E190:E195" si="24">D190/C190*100</f>
        <v>42.5</v>
      </c>
      <c r="F190" s="14" t="s">
        <v>9</v>
      </c>
      <c r="G190" s="14" t="s">
        <v>9</v>
      </c>
      <c r="H190" s="14" t="s">
        <v>9</v>
      </c>
      <c r="I190" s="14" t="s">
        <v>9</v>
      </c>
      <c r="J190" s="14" t="s">
        <v>9</v>
      </c>
      <c r="K190" s="14" t="s">
        <v>9</v>
      </c>
    </row>
    <row r="191" spans="1:11" ht="27" customHeight="1">
      <c r="A191" s="15" t="s">
        <v>32</v>
      </c>
      <c r="B191" s="13" t="s">
        <v>14</v>
      </c>
      <c r="C191" s="16">
        <v>1200</v>
      </c>
      <c r="D191" s="17">
        <v>485</v>
      </c>
      <c r="E191" s="18">
        <f t="shared" si="24"/>
        <v>40.416666666666664</v>
      </c>
      <c r="F191" s="14" t="s">
        <v>9</v>
      </c>
      <c r="G191" s="14" t="s">
        <v>9</v>
      </c>
      <c r="H191" s="14" t="s">
        <v>9</v>
      </c>
      <c r="I191" s="14" t="s">
        <v>9</v>
      </c>
      <c r="J191" s="14" t="s">
        <v>9</v>
      </c>
      <c r="K191" s="14" t="s">
        <v>9</v>
      </c>
    </row>
    <row r="192" spans="1:11" ht="27" customHeight="1">
      <c r="A192" s="15" t="s">
        <v>140</v>
      </c>
      <c r="B192" s="13" t="s">
        <v>14</v>
      </c>
      <c r="C192" s="16">
        <v>1200</v>
      </c>
      <c r="D192" s="17">
        <v>605</v>
      </c>
      <c r="E192" s="18">
        <f t="shared" si="24"/>
        <v>50.416666666666664</v>
      </c>
      <c r="F192" s="14" t="s">
        <v>9</v>
      </c>
      <c r="G192" s="14" t="s">
        <v>9</v>
      </c>
      <c r="H192" s="14" t="s">
        <v>9</v>
      </c>
      <c r="I192" s="14" t="s">
        <v>9</v>
      </c>
      <c r="J192" s="14" t="s">
        <v>9</v>
      </c>
      <c r="K192" s="14" t="s">
        <v>9</v>
      </c>
    </row>
    <row r="193" spans="1:11" ht="27" customHeight="1">
      <c r="A193" s="15" t="s">
        <v>141</v>
      </c>
      <c r="B193" s="13" t="s">
        <v>14</v>
      </c>
      <c r="C193" s="16">
        <v>1200</v>
      </c>
      <c r="D193" s="17">
        <v>450</v>
      </c>
      <c r="E193" s="18">
        <f t="shared" si="24"/>
        <v>37.5</v>
      </c>
      <c r="F193" s="14" t="s">
        <v>9</v>
      </c>
      <c r="G193" s="14" t="s">
        <v>9</v>
      </c>
      <c r="H193" s="14" t="s">
        <v>9</v>
      </c>
      <c r="I193" s="14" t="s">
        <v>9</v>
      </c>
      <c r="J193" s="14" t="s">
        <v>9</v>
      </c>
      <c r="K193" s="14" t="s">
        <v>9</v>
      </c>
    </row>
    <row r="194" spans="1:11" ht="27" customHeight="1">
      <c r="A194" s="15" t="s">
        <v>30</v>
      </c>
      <c r="B194" s="13" t="s">
        <v>14</v>
      </c>
      <c r="C194" s="16">
        <v>300</v>
      </c>
      <c r="D194" s="17">
        <v>10</v>
      </c>
      <c r="E194" s="18">
        <f t="shared" si="24"/>
        <v>3.3333333333333335</v>
      </c>
      <c r="F194" s="14" t="s">
        <v>9</v>
      </c>
      <c r="G194" s="14" t="s">
        <v>9</v>
      </c>
      <c r="H194" s="14" t="s">
        <v>9</v>
      </c>
      <c r="I194" s="14" t="s">
        <v>9</v>
      </c>
      <c r="J194" s="14" t="s">
        <v>9</v>
      </c>
      <c r="K194" s="14" t="s">
        <v>9</v>
      </c>
    </row>
    <row r="195" spans="1:11" ht="27" customHeight="1">
      <c r="A195" s="15" t="s">
        <v>139</v>
      </c>
      <c r="B195" s="13" t="s">
        <v>14</v>
      </c>
      <c r="C195" s="16">
        <v>1200</v>
      </c>
      <c r="D195" s="17">
        <v>415</v>
      </c>
      <c r="E195" s="18">
        <f t="shared" si="24"/>
        <v>34.583333333333336</v>
      </c>
      <c r="F195" s="14" t="s">
        <v>9</v>
      </c>
      <c r="G195" s="14" t="s">
        <v>9</v>
      </c>
      <c r="H195" s="14" t="s">
        <v>9</v>
      </c>
      <c r="I195" s="14" t="s">
        <v>9</v>
      </c>
      <c r="J195" s="14" t="s">
        <v>9</v>
      </c>
      <c r="K195" s="14" t="s">
        <v>9</v>
      </c>
    </row>
    <row r="196" spans="1:11" ht="27" customHeight="1">
      <c r="A196" s="1" t="s">
        <v>33</v>
      </c>
      <c r="B196" s="2" t="s">
        <v>9</v>
      </c>
      <c r="C196" s="3" t="s">
        <v>9</v>
      </c>
      <c r="D196" s="3" t="s">
        <v>9</v>
      </c>
      <c r="E196" s="3" t="s">
        <v>9</v>
      </c>
      <c r="F196" s="3" t="s">
        <v>9</v>
      </c>
      <c r="G196" s="3" t="s">
        <v>9</v>
      </c>
      <c r="H196" s="3" t="s">
        <v>9</v>
      </c>
      <c r="I196" s="3" t="s">
        <v>9</v>
      </c>
      <c r="J196" s="3" t="s">
        <v>9</v>
      </c>
      <c r="K196" s="4" t="s">
        <v>9</v>
      </c>
    </row>
    <row r="197" spans="1:11" ht="27" customHeight="1">
      <c r="A197" s="6" t="s">
        <v>92</v>
      </c>
      <c r="B197" s="7" t="str">
        <f>B199</f>
        <v>แห่ง</v>
      </c>
      <c r="C197" s="9">
        <f t="shared" ref="C197:D197" si="25">C199</f>
        <v>10</v>
      </c>
      <c r="D197" s="26">
        <f t="shared" si="25"/>
        <v>1</v>
      </c>
      <c r="E197" s="28">
        <f>D197/C197*100</f>
        <v>10</v>
      </c>
      <c r="F197" s="11">
        <v>15136000</v>
      </c>
      <c r="G197" s="10">
        <f>1764575.54+15260</f>
        <v>1779835.54</v>
      </c>
      <c r="H197" s="10">
        <f>G197/F197*100</f>
        <v>11.758955734672305</v>
      </c>
      <c r="I197" s="8"/>
      <c r="J197" s="8" t="s">
        <v>9</v>
      </c>
      <c r="K197" s="8" t="s">
        <v>9</v>
      </c>
    </row>
    <row r="198" spans="1:11" ht="27" customHeight="1">
      <c r="A198" s="12" t="s">
        <v>11</v>
      </c>
      <c r="B198" s="13" t="s">
        <v>9</v>
      </c>
      <c r="C198" s="14" t="s">
        <v>9</v>
      </c>
      <c r="D198" s="14" t="s">
        <v>9</v>
      </c>
      <c r="E198" s="14" t="s">
        <v>9</v>
      </c>
      <c r="F198" s="14" t="s">
        <v>9</v>
      </c>
      <c r="G198" s="14" t="s">
        <v>9</v>
      </c>
      <c r="H198" s="14" t="s">
        <v>9</v>
      </c>
      <c r="I198" s="14" t="s">
        <v>9</v>
      </c>
      <c r="J198" s="14" t="s">
        <v>9</v>
      </c>
      <c r="K198" s="14" t="s">
        <v>9</v>
      </c>
    </row>
    <row r="199" spans="1:11" ht="27" customHeight="1">
      <c r="A199" s="15" t="s">
        <v>34</v>
      </c>
      <c r="B199" s="13" t="s">
        <v>21</v>
      </c>
      <c r="C199" s="16">
        <v>10</v>
      </c>
      <c r="D199" s="17">
        <v>1</v>
      </c>
      <c r="E199" s="18">
        <f>D199/C199*100</f>
        <v>10</v>
      </c>
      <c r="F199" s="14" t="s">
        <v>9</v>
      </c>
      <c r="G199" s="14" t="s">
        <v>9</v>
      </c>
      <c r="H199" s="14" t="s">
        <v>9</v>
      </c>
      <c r="I199" s="14" t="s">
        <v>9</v>
      </c>
      <c r="J199" s="14" t="s">
        <v>9</v>
      </c>
      <c r="K199" s="14" t="s">
        <v>9</v>
      </c>
    </row>
    <row r="200" spans="1:11" ht="27" customHeight="1">
      <c r="A200" s="77" t="s">
        <v>35</v>
      </c>
      <c r="B200" s="78"/>
      <c r="C200" s="78"/>
      <c r="D200" s="78"/>
      <c r="E200" s="78"/>
      <c r="F200" s="78"/>
      <c r="G200" s="78"/>
      <c r="H200" s="78"/>
      <c r="I200" s="78"/>
      <c r="J200" s="78"/>
      <c r="K200" s="79"/>
    </row>
    <row r="201" spans="1:11" ht="50.1" customHeight="1">
      <c r="A201" s="6" t="s">
        <v>93</v>
      </c>
      <c r="B201" s="7" t="str">
        <f>B203</f>
        <v>แห่ง</v>
      </c>
      <c r="C201" s="26">
        <f t="shared" ref="C201:D201" si="26">C203</f>
        <v>135</v>
      </c>
      <c r="D201" s="26">
        <f t="shared" si="26"/>
        <v>81</v>
      </c>
      <c r="E201" s="28">
        <f>D201/C201*100</f>
        <v>60</v>
      </c>
      <c r="F201" s="27">
        <v>9136300</v>
      </c>
      <c r="G201" s="28">
        <v>1282998.43</v>
      </c>
      <c r="H201" s="28">
        <f>G201/F201*100</f>
        <v>14.042866696583955</v>
      </c>
      <c r="I201" s="49" t="s">
        <v>9</v>
      </c>
      <c r="J201" s="49" t="s">
        <v>9</v>
      </c>
      <c r="K201" s="49" t="s">
        <v>9</v>
      </c>
    </row>
    <row r="202" spans="1:11" ht="27" customHeight="1">
      <c r="A202" s="12" t="s">
        <v>11</v>
      </c>
      <c r="B202" s="13" t="s">
        <v>9</v>
      </c>
      <c r="C202" s="14" t="s">
        <v>9</v>
      </c>
      <c r="D202" s="14" t="s">
        <v>9</v>
      </c>
      <c r="E202" s="14" t="s">
        <v>9</v>
      </c>
      <c r="F202" s="14" t="s">
        <v>9</v>
      </c>
      <c r="G202" s="14" t="s">
        <v>9</v>
      </c>
      <c r="H202" s="14" t="s">
        <v>9</v>
      </c>
      <c r="I202" s="14" t="s">
        <v>9</v>
      </c>
      <c r="J202" s="14" t="s">
        <v>9</v>
      </c>
      <c r="K202" s="14" t="s">
        <v>9</v>
      </c>
    </row>
    <row r="203" spans="1:11" ht="27" customHeight="1">
      <c r="A203" s="15" t="s">
        <v>36</v>
      </c>
      <c r="B203" s="13" t="s">
        <v>21</v>
      </c>
      <c r="C203" s="16">
        <v>135</v>
      </c>
      <c r="D203" s="17">
        <v>81</v>
      </c>
      <c r="E203" s="18">
        <f>D203/C203*100</f>
        <v>60</v>
      </c>
      <c r="F203" s="14" t="s">
        <v>9</v>
      </c>
      <c r="G203" s="14" t="s">
        <v>9</v>
      </c>
      <c r="H203" s="14" t="s">
        <v>9</v>
      </c>
      <c r="I203" s="14" t="s">
        <v>9</v>
      </c>
      <c r="J203" s="14" t="s">
        <v>9</v>
      </c>
      <c r="K203" s="14" t="s">
        <v>9</v>
      </c>
    </row>
    <row r="204" spans="1:11" ht="27" customHeight="1">
      <c r="A204" s="1" t="s">
        <v>37</v>
      </c>
      <c r="B204" s="2" t="s">
        <v>9</v>
      </c>
      <c r="C204" s="3" t="s">
        <v>9</v>
      </c>
      <c r="D204" s="3" t="s">
        <v>9</v>
      </c>
      <c r="E204" s="3" t="s">
        <v>9</v>
      </c>
      <c r="F204" s="3" t="s">
        <v>9</v>
      </c>
      <c r="G204" s="3" t="s">
        <v>9</v>
      </c>
      <c r="H204" s="3" t="s">
        <v>9</v>
      </c>
      <c r="I204" s="3" t="s">
        <v>9</v>
      </c>
      <c r="J204" s="3" t="s">
        <v>9</v>
      </c>
      <c r="K204" s="4" t="s">
        <v>9</v>
      </c>
    </row>
    <row r="205" spans="1:11" ht="27" customHeight="1">
      <c r="A205" s="6" t="s">
        <v>94</v>
      </c>
      <c r="B205" s="7" t="str">
        <f>B207</f>
        <v>แห่ง</v>
      </c>
      <c r="C205" s="26">
        <f t="shared" ref="C205:D205" si="27">C207</f>
        <v>2</v>
      </c>
      <c r="D205" s="26">
        <f t="shared" si="27"/>
        <v>0</v>
      </c>
      <c r="E205" s="28">
        <f>D205/C205*100</f>
        <v>0</v>
      </c>
      <c r="F205" s="11">
        <v>32771500</v>
      </c>
      <c r="G205" s="10">
        <v>25461000</v>
      </c>
      <c r="H205" s="10">
        <f>G205/F205*100</f>
        <v>77.692507209007829</v>
      </c>
      <c r="I205" s="8" t="s">
        <v>9</v>
      </c>
      <c r="J205" s="8" t="s">
        <v>9</v>
      </c>
      <c r="K205" s="8" t="s">
        <v>9</v>
      </c>
    </row>
    <row r="206" spans="1:11" ht="27" customHeight="1">
      <c r="A206" s="12" t="s">
        <v>11</v>
      </c>
      <c r="B206" s="13" t="s">
        <v>9</v>
      </c>
      <c r="C206" s="14" t="s">
        <v>9</v>
      </c>
      <c r="D206" s="14" t="s">
        <v>9</v>
      </c>
      <c r="E206" s="14" t="s">
        <v>9</v>
      </c>
      <c r="F206" s="14" t="s">
        <v>9</v>
      </c>
      <c r="G206" s="14" t="s">
        <v>9</v>
      </c>
      <c r="H206" s="14" t="s">
        <v>9</v>
      </c>
      <c r="I206" s="14" t="s">
        <v>9</v>
      </c>
      <c r="J206" s="14" t="s">
        <v>9</v>
      </c>
      <c r="K206" s="14" t="s">
        <v>9</v>
      </c>
    </row>
    <row r="207" spans="1:11" ht="27" customHeight="1">
      <c r="A207" s="15" t="s">
        <v>38</v>
      </c>
      <c r="B207" s="13" t="s">
        <v>21</v>
      </c>
      <c r="C207" s="16">
        <v>2</v>
      </c>
      <c r="D207" s="17">
        <v>0</v>
      </c>
      <c r="E207" s="18">
        <v>0</v>
      </c>
      <c r="F207" s="14" t="s">
        <v>9</v>
      </c>
      <c r="G207" s="14" t="s">
        <v>9</v>
      </c>
      <c r="H207" s="14" t="s">
        <v>9</v>
      </c>
      <c r="I207" s="14" t="s">
        <v>9</v>
      </c>
      <c r="J207" s="14" t="s">
        <v>9</v>
      </c>
      <c r="K207" s="14" t="s">
        <v>9</v>
      </c>
    </row>
    <row r="208" spans="1:11" ht="27" customHeight="1">
      <c r="A208" s="1" t="s">
        <v>95</v>
      </c>
      <c r="B208" s="2" t="s">
        <v>9</v>
      </c>
      <c r="C208" s="3" t="s">
        <v>9</v>
      </c>
      <c r="D208" s="3" t="s">
        <v>9</v>
      </c>
      <c r="E208" s="3" t="s">
        <v>9</v>
      </c>
      <c r="F208" s="3" t="s">
        <v>9</v>
      </c>
      <c r="G208" s="3" t="s">
        <v>9</v>
      </c>
      <c r="H208" s="3" t="s">
        <v>9</v>
      </c>
      <c r="I208" s="3" t="s">
        <v>9</v>
      </c>
      <c r="J208" s="3" t="s">
        <v>9</v>
      </c>
      <c r="K208" s="4" t="s">
        <v>9</v>
      </c>
    </row>
    <row r="209" spans="1:11" ht="27" customHeight="1">
      <c r="A209" s="6" t="s">
        <v>39</v>
      </c>
      <c r="B209" s="7" t="s">
        <v>9</v>
      </c>
      <c r="C209" s="8"/>
      <c r="D209" s="8"/>
      <c r="E209" s="8"/>
      <c r="F209" s="11">
        <v>784495100</v>
      </c>
      <c r="G209" s="10">
        <v>342388680.85000002</v>
      </c>
      <c r="H209" s="10">
        <f>G209/F209*100</f>
        <v>43.644463916983042</v>
      </c>
      <c r="I209" s="8" t="s">
        <v>9</v>
      </c>
      <c r="J209" s="8" t="s">
        <v>9</v>
      </c>
      <c r="K209" s="8" t="s">
        <v>9</v>
      </c>
    </row>
    <row r="210" spans="1:11" ht="27" customHeight="1">
      <c r="A210" s="6" t="s">
        <v>40</v>
      </c>
      <c r="B210" s="7" t="s">
        <v>9</v>
      </c>
      <c r="C210" s="8"/>
      <c r="D210" s="8"/>
      <c r="E210" s="8"/>
      <c r="F210" s="11">
        <v>55813900</v>
      </c>
      <c r="G210" s="10">
        <v>22564324.43</v>
      </c>
      <c r="H210" s="10">
        <f>G210/F210*100</f>
        <v>40.427786680378901</v>
      </c>
      <c r="I210" s="8" t="s">
        <v>9</v>
      </c>
      <c r="J210" s="8" t="s">
        <v>9</v>
      </c>
      <c r="K210" s="8" t="s">
        <v>9</v>
      </c>
    </row>
    <row r="211" spans="1:11" ht="27" customHeight="1">
      <c r="A211" s="1" t="s">
        <v>97</v>
      </c>
      <c r="B211" s="2" t="s">
        <v>9</v>
      </c>
      <c r="C211" s="3" t="s">
        <v>9</v>
      </c>
      <c r="D211" s="3" t="s">
        <v>9</v>
      </c>
      <c r="E211" s="3" t="s">
        <v>9</v>
      </c>
      <c r="F211" s="3" t="s">
        <v>9</v>
      </c>
      <c r="G211" s="3" t="s">
        <v>9</v>
      </c>
      <c r="H211" s="3" t="s">
        <v>9</v>
      </c>
      <c r="I211" s="3" t="s">
        <v>9</v>
      </c>
      <c r="J211" s="3" t="s">
        <v>9</v>
      </c>
      <c r="K211" s="4" t="s">
        <v>9</v>
      </c>
    </row>
    <row r="212" spans="1:11" ht="27" customHeight="1">
      <c r="A212" s="6" t="s">
        <v>96</v>
      </c>
      <c r="B212" s="7" t="s">
        <v>9</v>
      </c>
      <c r="C212" s="8"/>
      <c r="D212" s="8"/>
      <c r="E212" s="8"/>
      <c r="F212" s="11">
        <v>252402400</v>
      </c>
      <c r="G212" s="10">
        <v>140289488.00999999</v>
      </c>
      <c r="H212" s="10">
        <f>G212/F212*100</f>
        <v>55.581677515744701</v>
      </c>
      <c r="I212" s="8" t="s">
        <v>9</v>
      </c>
      <c r="J212" s="8" t="s">
        <v>9</v>
      </c>
      <c r="K212" s="8" t="s">
        <v>9</v>
      </c>
    </row>
  </sheetData>
  <mergeCells count="15">
    <mergeCell ref="A167:K167"/>
    <mergeCell ref="A179:K179"/>
    <mergeCell ref="A200:K200"/>
    <mergeCell ref="A2:K2"/>
    <mergeCell ref="G4:H4"/>
    <mergeCell ref="J4:K4"/>
    <mergeCell ref="A1:K1"/>
    <mergeCell ref="A3:A5"/>
    <mergeCell ref="B3:B5"/>
    <mergeCell ref="C3:E3"/>
    <mergeCell ref="F3:H3"/>
    <mergeCell ref="I3:K3"/>
    <mergeCell ref="C4:C5"/>
    <mergeCell ref="D4:D5"/>
    <mergeCell ref="E4:E5"/>
  </mergeCells>
  <printOptions horizontalCentered="1"/>
  <pageMargins left="0.23622047244094499" right="0.23622047244094499" top="0.49803149600000002" bottom="0.3" header="0" footer="0.1"/>
  <pageSetup paperSize="9" scale="56" fitToHeight="0" orientation="landscape" r:id="rId1"/>
  <headerFooter>
    <oddFooter>&amp;L&amp;"TH Sarabun New,Regular"&amp;12กลุ่มติดตามและประเมินผล สำนักวิชาการและแผนงาน&amp;R&amp;"TH Sarabun New,Regular"&amp;12หน้า &amp;P จาก &amp;N</oddFooter>
  </headerFooter>
  <rowBreaks count="6" manualBreakCount="6">
    <brk id="65" max="16383" man="1"/>
    <brk id="92" max="16383" man="1"/>
    <brk id="122" max="16383" man="1"/>
    <brk id="150" max="16383" man="1"/>
    <brk id="178" max="16383" man="1"/>
    <brk id="20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สรุปผลงานผลเบิกจ่าย</vt:lpstr>
      <vt:lpstr>สรุปผลงานผลเบิกจ่าย!Print_Titles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Itsariyabhorn Boonphokha</cp:lastModifiedBy>
  <cp:lastPrinted>2025-03-07T08:23:38Z</cp:lastPrinted>
  <dcterms:created xsi:type="dcterms:W3CDTF">2024-11-25T06:25:32Z</dcterms:created>
  <dcterms:modified xsi:type="dcterms:W3CDTF">2025-03-07T08:27:39Z</dcterms:modified>
  <cp:category/>
  <cp:contentStatus/>
  <cp:version/>
</cp:coreProperties>
</file>